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09"/>
  <workbookPr filterPrivacy="1"/>
  <xr:revisionPtr revIDLastSave="794" documentId="13_ncr:1_{82B8AB36-E7B6-4F30-B7A0-3A80A04D0831}" xr6:coauthVersionLast="47" xr6:coauthVersionMax="47" xr10:uidLastSave="{93E7B106-B9BE-47DF-AD22-4B8FD62CA1C0}"/>
  <bookViews>
    <workbookView xWindow="28680" yWindow="-120" windowWidth="29040" windowHeight="15720" activeTab="2" xr2:uid="{00000000-000D-0000-FFFF-FFFF00000000}"/>
  </bookViews>
  <sheets>
    <sheet name="FinalSR" sheetId="1" r:id="rId1"/>
    <sheet name="LandscapeCorrelation1" sheetId="31" r:id="rId2"/>
    <sheet name="FieldData1" sheetId="32" r:id="rId3"/>
    <sheet name="ExpData1" sheetId="2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2" l="1"/>
  <c r="F25" i="27"/>
  <c r="F24" i="27"/>
  <c r="F23" i="27"/>
  <c r="F22" i="27"/>
  <c r="F21" i="27"/>
  <c r="F20" i="27"/>
  <c r="F19" i="27"/>
  <c r="F18" i="27"/>
  <c r="F17" i="27"/>
  <c r="F16" i="27"/>
  <c r="F15" i="27"/>
  <c r="F14" i="27"/>
  <c r="F13" i="27"/>
  <c r="F12" i="27"/>
  <c r="F11" i="27"/>
  <c r="F9" i="27"/>
  <c r="F6" i="27"/>
  <c r="F5" i="27"/>
  <c r="F4" i="27"/>
  <c r="F3" i="27"/>
  <c r="F5" i="32"/>
  <c r="F2" i="32"/>
  <c r="F3" i="32"/>
  <c r="F35" i="27" l="1"/>
  <c r="B4" i="27"/>
  <c r="B5" i="27"/>
  <c r="B6" i="27"/>
  <c r="B9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7" i="32"/>
  <c r="B6" i="32"/>
  <c r="B4" i="32"/>
  <c r="B3" i="32"/>
  <c r="B5" i="32"/>
  <c r="B34" i="27" l="1"/>
  <c r="B33" i="27"/>
  <c r="B32" i="27"/>
  <c r="B31" i="27"/>
  <c r="B30" i="27"/>
  <c r="B29" i="27"/>
  <c r="B28" i="27"/>
  <c r="B27" i="27"/>
  <c r="B26" i="27"/>
  <c r="B10" i="27"/>
  <c r="B8" i="27"/>
  <c r="B7" i="27"/>
  <c r="B2" i="27"/>
  <c r="B3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tc={6008C865-2430-40BE-AF9D-ACE276598458}</author>
  </authors>
  <commentList>
    <comment ref="B1" authorId="0" shapeId="0" xr:uid="{6008C865-2430-40BE-AF9D-ACE276598458}">
      <text>
        <t>[Threaded comment]
Your version of Excel allows you to read this threaded comment; however, any edits to it will get removed if the file is opened in a newer version of Excel. Learn more: https://go.microsoft.com/fwlink/?linkid=870924
Comment:
    divided each proporion of fish that had a failure velocity at each temp by the highest proportion. I don't think this actually works, so think about this.</t>
      </text>
    </comment>
  </commentList>
</comments>
</file>

<file path=xl/sharedStrings.xml><?xml version="1.0" encoding="utf-8"?>
<sst xmlns="http://schemas.openxmlformats.org/spreadsheetml/2006/main" count="78" uniqueCount="43">
  <si>
    <t>Mean August Stream Temperature (oC)</t>
  </si>
  <si>
    <t>Mean System Capacity (%)</t>
  </si>
  <si>
    <t>SD</t>
  </si>
  <si>
    <t>low.limit</t>
  </si>
  <si>
    <t>up.limit</t>
  </si>
  <si>
    <t>THIS NEEDS TO BE UPDATED TO REPRESENT MAX STREAM TEMPERATURE</t>
  </si>
  <si>
    <t>Temperature</t>
  </si>
  <si>
    <t>Citation/Data Source:</t>
  </si>
  <si>
    <t>Doug Watkinson (DFO)</t>
  </si>
  <si>
    <t xml:space="preserve">System/Species: </t>
  </si>
  <si>
    <t>Plains Sucker</t>
  </si>
  <si>
    <t>Spatial Data Origin:</t>
  </si>
  <si>
    <t>Milk River drainage</t>
  </si>
  <si>
    <t>Temporal Data Origin:</t>
  </si>
  <si>
    <t>2017-2020</t>
  </si>
  <si>
    <t>Units:</t>
  </si>
  <si>
    <t>Maximum annual water temperature, degrees Celcius</t>
  </si>
  <si>
    <t>Life Stage:</t>
  </si>
  <si>
    <t>adult</t>
  </si>
  <si>
    <t>Vital Rate:</t>
  </si>
  <si>
    <t>occupancy, transformed to survival</t>
  </si>
  <si>
    <t>Season:</t>
  </si>
  <si>
    <t>year-round</t>
  </si>
  <si>
    <t>FINAL CURVE DERIVATION:</t>
  </si>
  <si>
    <t>THIS NEEDS TO BE UPDATED - I DON'T THINK WE'LL BE ABLE TO USE BECAUSE WE DON'T HAVE BIOMASS DATA</t>
  </si>
  <si>
    <t>Temperature (°C)</t>
  </si>
  <si>
    <t>CPUE (fish/min)</t>
  </si>
  <si>
    <t>Teillet et al. 2021</t>
  </si>
  <si>
    <t>stream temperature (°C; at time of sampling)</t>
  </si>
  <si>
    <t>summer</t>
  </si>
  <si>
    <t>not used to derive SR function</t>
  </si>
  <si>
    <t>Agitation Temperature (°C)</t>
  </si>
  <si>
    <t>System capacity (%)</t>
  </si>
  <si>
    <t>Proportion of fish</t>
  </si>
  <si>
    <t>Taylor MacLeod MSc unpublished data</t>
  </si>
  <si>
    <t>Milk River, Battle Creek, Caton Creek</t>
  </si>
  <si>
    <t>Water temperature (°C)</t>
  </si>
  <si>
    <t>Agitation temperature (°C)</t>
  </si>
  <si>
    <t>summer/fall</t>
  </si>
  <si>
    <t>not sued to derive SR function</t>
  </si>
  <si>
    <t>created by Lauren Jarvis using Macs MacLeod's MSc data (unpublished)</t>
  </si>
  <si>
    <t>n=71; bin size is 1C</t>
  </si>
  <si>
    <t>THINK ABOUT HOW TO CHANGE TO SYSTEM CAPACITY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</si>
</sst>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36424A"/>
      <name val="Arial"/>
      <family val="2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 Black"/>
      <family val="2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25252"/>
        <bgColor indexed="64"/>
      </patternFill>
    </fill>
    <fill>
      <patternFill patternType="solid">
        <fgColor rgb="FF8DB1B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rgb="FF0F5B5B"/>
      </left>
      <right style="thick">
        <color rgb="FF0F5B5B"/>
      </right>
      <top style="thick">
        <color rgb="FF0F5B5B"/>
      </top>
      <bottom/>
      <diagonal/>
    </border>
    <border>
      <left/>
      <right style="thick">
        <color rgb="FF0F5B5B"/>
      </right>
      <top style="thick">
        <color rgb="FF0F5B5B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/>
      <diagonal/>
    </border>
    <border>
      <left/>
      <right style="thick">
        <color rgb="FF0F5B5B"/>
      </right>
      <top style="thin">
        <color indexed="64"/>
      </top>
      <bottom style="thin">
        <color indexed="64"/>
      </bottom>
      <diagonal/>
    </border>
    <border>
      <left style="thick">
        <color rgb="FF0F5B5B"/>
      </left>
      <right style="thick">
        <color rgb="FF0F5B5B"/>
      </right>
      <top/>
      <bottom style="thick">
        <color rgb="FF0F5B5B"/>
      </bottom>
      <diagonal/>
    </border>
    <border>
      <left/>
      <right style="thick">
        <color rgb="FF0F5B5B"/>
      </right>
      <top style="thin">
        <color indexed="64"/>
      </top>
      <bottom style="thick">
        <color rgb="FF0F5B5B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left" vertical="center" wrapText="1" indent="6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4" fillId="3" borderId="2" xfId="0" applyFont="1" applyFill="1" applyBorder="1" applyAlignment="1">
      <alignment horizontal="left" indent="1"/>
    </xf>
    <xf numFmtId="0" fontId="5" fillId="4" borderId="3" xfId="0" applyFont="1" applyFill="1" applyBorder="1" applyAlignment="1">
      <alignment horizontal="left" indent="1"/>
    </xf>
    <xf numFmtId="0" fontId="4" fillId="3" borderId="4" xfId="0" applyFont="1" applyFill="1" applyBorder="1" applyAlignment="1">
      <alignment horizontal="left" indent="1"/>
    </xf>
    <xf numFmtId="0" fontId="5" fillId="4" borderId="5" xfId="0" applyFont="1" applyFill="1" applyBorder="1" applyAlignment="1">
      <alignment horizontal="left" indent="1"/>
    </xf>
    <xf numFmtId="0" fontId="6" fillId="3" borderId="6" xfId="0" applyFont="1" applyFill="1" applyBorder="1" applyAlignment="1">
      <alignment horizontal="left" indent="1"/>
    </xf>
    <xf numFmtId="0" fontId="5" fillId="4" borderId="7" xfId="0" applyFont="1" applyFill="1" applyBorder="1" applyAlignment="1">
      <alignment horizontal="left" indent="1"/>
    </xf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FinalSR!$A$2:$A$27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FinalSR!$B$2:$B$27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75</c:v>
                </c:pt>
                <c:pt idx="22">
                  <c:v>50</c:v>
                </c:pt>
                <c:pt idx="23">
                  <c:v>25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72-42BA-A779-56FAC0B32E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072544"/>
        <c:axId val="1648464928"/>
      </c:scatterChart>
      <c:valAx>
        <c:axId val="37707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August</a:t>
                </a:r>
                <a:r>
                  <a:rPr lang="en-US" baseline="0"/>
                  <a:t> Stream Temperature (oC)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464928"/>
        <c:crosses val="autoZero"/>
        <c:crossBetween val="midCat"/>
      </c:valAx>
      <c:valAx>
        <c:axId val="16484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System Capacity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72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LandscapeCorrelation1!$A$2:$A$27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LandscapeCorrelation1!$B$2:$B$27</c:f>
              <c:numCache>
                <c:formatCode>General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75</c:v>
                </c:pt>
                <c:pt idx="22">
                  <c:v>50</c:v>
                </c:pt>
                <c:pt idx="23">
                  <c:v>25</c:v>
                </c:pt>
                <c:pt idx="24">
                  <c:v>0</c:v>
                </c:pt>
                <c:pt idx="2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18-4BC9-8D04-889D71B42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072544"/>
        <c:axId val="1648464928"/>
      </c:scatterChart>
      <c:valAx>
        <c:axId val="37707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August</a:t>
                </a:r>
                <a:r>
                  <a:rPr lang="en-US" baseline="0"/>
                  <a:t> Stream Temperature (oC)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464928"/>
        <c:crosses val="autoZero"/>
        <c:crossBetween val="midCat"/>
      </c:valAx>
      <c:valAx>
        <c:axId val="16484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System Capacity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72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FieldData1!$A$2:$A$7</c:f>
              <c:numCache>
                <c:formatCode>General</c:formatCode>
                <c:ptCount val="6"/>
                <c:pt idx="0">
                  <c:v>20.6</c:v>
                </c:pt>
                <c:pt idx="1">
                  <c:v>17.600000000000001</c:v>
                </c:pt>
                <c:pt idx="2">
                  <c:v>19.3</c:v>
                </c:pt>
                <c:pt idx="3">
                  <c:v>23.9</c:v>
                </c:pt>
                <c:pt idx="4">
                  <c:v>23.6</c:v>
                </c:pt>
                <c:pt idx="5">
                  <c:v>17.2</c:v>
                </c:pt>
              </c:numCache>
            </c:numRef>
          </c:xVal>
          <c:yVal>
            <c:numRef>
              <c:f>FieldData1!$B$2:$B$7</c:f>
              <c:numCache>
                <c:formatCode>General</c:formatCode>
                <c:ptCount val="6"/>
                <c:pt idx="0">
                  <c:v>9.3749999999999982</c:v>
                </c:pt>
                <c:pt idx="1">
                  <c:v>100</c:v>
                </c:pt>
                <c:pt idx="2">
                  <c:v>0</c:v>
                </c:pt>
                <c:pt idx="3">
                  <c:v>14.374999999999998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0C-4FBB-9C71-491DAF7E1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9970311"/>
        <c:axId val="1999972359"/>
      </c:scatterChart>
      <c:valAx>
        <c:axId val="1999970311"/>
        <c:scaling>
          <c:orientation val="minMax"/>
          <c:max val="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Stream temperature (°C)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972359"/>
        <c:crosses val="autoZero"/>
        <c:crossBetween val="midCat"/>
      </c:valAx>
      <c:valAx>
        <c:axId val="1999972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capacity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99703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ExpData1!$A$2:$A$34</c:f>
              <c:numCache>
                <c:formatCode>General</c:formatCode>
                <c:ptCount val="3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</c:numCache>
            </c:numRef>
          </c:xVal>
          <c:yVal>
            <c:numRef>
              <c:f>ExpData1!$B$2:$B$34</c:f>
              <c:numCache>
                <c:formatCode>General</c:formatCode>
                <c:ptCount val="33"/>
                <c:pt idx="0">
                  <c:v>0</c:v>
                </c:pt>
                <c:pt idx="1">
                  <c:v>9.0909090909090917</c:v>
                </c:pt>
                <c:pt idx="2">
                  <c:v>9.0909090909090917</c:v>
                </c:pt>
                <c:pt idx="3">
                  <c:v>9.0909090909090917</c:v>
                </c:pt>
                <c:pt idx="4">
                  <c:v>9.0909090909090917</c:v>
                </c:pt>
                <c:pt idx="5">
                  <c:v>0</c:v>
                </c:pt>
                <c:pt idx="6">
                  <c:v>0</c:v>
                </c:pt>
                <c:pt idx="7">
                  <c:v>9.0909090909090917</c:v>
                </c:pt>
                <c:pt idx="8">
                  <c:v>0</c:v>
                </c:pt>
                <c:pt idx="9">
                  <c:v>18.181818181818183</c:v>
                </c:pt>
                <c:pt idx="10">
                  <c:v>18.181818181818183</c:v>
                </c:pt>
                <c:pt idx="11">
                  <c:v>36.363636363636367</c:v>
                </c:pt>
                <c:pt idx="12">
                  <c:v>27.272727272727277</c:v>
                </c:pt>
                <c:pt idx="13">
                  <c:v>45.45454545454546</c:v>
                </c:pt>
                <c:pt idx="14">
                  <c:v>45.45454545454546</c:v>
                </c:pt>
                <c:pt idx="15">
                  <c:v>18.181818181818183</c:v>
                </c:pt>
                <c:pt idx="16">
                  <c:v>36.363636363636367</c:v>
                </c:pt>
                <c:pt idx="17">
                  <c:v>18.181818181818183</c:v>
                </c:pt>
                <c:pt idx="18">
                  <c:v>45.45454545454546</c:v>
                </c:pt>
                <c:pt idx="19">
                  <c:v>9.0909090909090917</c:v>
                </c:pt>
                <c:pt idx="20">
                  <c:v>45.45454545454546</c:v>
                </c:pt>
                <c:pt idx="21">
                  <c:v>63.636363636363633</c:v>
                </c:pt>
                <c:pt idx="22">
                  <c:v>100</c:v>
                </c:pt>
                <c:pt idx="23">
                  <c:v>72.727272727272734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8A-4DD1-9B77-C3C7DF620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072544"/>
        <c:axId val="1648464928"/>
      </c:scatterChart>
      <c:valAx>
        <c:axId val="37707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Agitation temperature (°C)</a:t>
                </a:r>
                <a:endParaRPr lang="en-US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464928"/>
        <c:crosses val="autoZero"/>
        <c:crossBetween val="midCat"/>
      </c:valAx>
      <c:valAx>
        <c:axId val="16484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capacity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72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ExpData1!$A$2:$A$34</c:f>
              <c:numCache>
                <c:formatCode>General</c:formatCode>
                <c:ptCount val="3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</c:numCache>
            </c:numRef>
          </c:xVal>
          <c:yVal>
            <c:numRef>
              <c:f>ExpData1!$F$2:$F$34</c:f>
              <c:numCache>
                <c:formatCode>General</c:formatCode>
                <c:ptCount val="33"/>
                <c:pt idx="0">
                  <c:v>0</c:v>
                </c:pt>
                <c:pt idx="1">
                  <c:v>1.4084507042253521E-2</c:v>
                </c:pt>
                <c:pt idx="2">
                  <c:v>1.4084507042253521E-2</c:v>
                </c:pt>
                <c:pt idx="3">
                  <c:v>1.4084507042253521E-2</c:v>
                </c:pt>
                <c:pt idx="4">
                  <c:v>1.4084507042253521E-2</c:v>
                </c:pt>
                <c:pt idx="5">
                  <c:v>0</c:v>
                </c:pt>
                <c:pt idx="6">
                  <c:v>0</c:v>
                </c:pt>
                <c:pt idx="7">
                  <c:v>1.4084507042253521E-2</c:v>
                </c:pt>
                <c:pt idx="8">
                  <c:v>0</c:v>
                </c:pt>
                <c:pt idx="9">
                  <c:v>2.8169014084507043E-2</c:v>
                </c:pt>
                <c:pt idx="10">
                  <c:v>2.8169014084507043E-2</c:v>
                </c:pt>
                <c:pt idx="11">
                  <c:v>5.6338028169014086E-2</c:v>
                </c:pt>
                <c:pt idx="12">
                  <c:v>4.2253521126760563E-2</c:v>
                </c:pt>
                <c:pt idx="13">
                  <c:v>7.0422535211267609E-2</c:v>
                </c:pt>
                <c:pt idx="14">
                  <c:v>7.0422535211267609E-2</c:v>
                </c:pt>
                <c:pt idx="15">
                  <c:v>2.8169014084507043E-2</c:v>
                </c:pt>
                <c:pt idx="16">
                  <c:v>5.6338028169014086E-2</c:v>
                </c:pt>
                <c:pt idx="17">
                  <c:v>2.8169014084507043E-2</c:v>
                </c:pt>
                <c:pt idx="18">
                  <c:v>7.0422535211267609E-2</c:v>
                </c:pt>
                <c:pt idx="19">
                  <c:v>1.4084507042253521E-2</c:v>
                </c:pt>
                <c:pt idx="20">
                  <c:v>7.0422535211267609E-2</c:v>
                </c:pt>
                <c:pt idx="21">
                  <c:v>9.8591549295774641E-2</c:v>
                </c:pt>
                <c:pt idx="22">
                  <c:v>0.15492957746478872</c:v>
                </c:pt>
                <c:pt idx="23">
                  <c:v>0.11267605633802817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52-42E8-80B1-78129547A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7072544"/>
        <c:axId val="1648464928"/>
      </c:scatterChart>
      <c:valAx>
        <c:axId val="377072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Agitation temperature (°C)</a:t>
                </a:r>
                <a:endParaRPr lang="en-US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48464928"/>
        <c:crosses val="autoZero"/>
        <c:crossBetween val="midCat"/>
      </c:valAx>
      <c:valAx>
        <c:axId val="164846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individuals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072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549275</xdr:colOff>
      <xdr:row>5</xdr:row>
      <xdr:rowOff>68262</xdr:rowOff>
    </xdr:from>
    <xdr:to>
      <xdr:col>14</xdr:col>
      <xdr:colOff>244475</xdr:colOff>
      <xdr:row>20</xdr:row>
      <xdr:rowOff>103187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DAFC9E-D1C3-C8EF-D321-F3E9EDC9E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844550</xdr:colOff>
      <xdr:row>11</xdr:row>
      <xdr:rowOff>142875</xdr:rowOff>
    </xdr:from>
    <xdr:to>
      <xdr:col>7</xdr:col>
      <xdr:colOff>3749675</xdr:colOff>
      <xdr:row>27</xdr:row>
      <xdr:rowOff>9525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884B2F2-89BB-4E09-A867-AAAC46577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11</xdr:row>
      <xdr:rowOff>0</xdr:rowOff>
    </xdr:from>
    <xdr:to>
      <xdr:col>8</xdr:col>
      <xdr:colOff>790575</xdr:colOff>
      <xdr:row>23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6BCF02-3B10-3648-820B-24A8E3D34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2105025"/>
          <a:ext cx="4572000" cy="22955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11</xdr:row>
      <xdr:rowOff>0</xdr:rowOff>
    </xdr:from>
    <xdr:to>
      <xdr:col>12</xdr:col>
      <xdr:colOff>66675</xdr:colOff>
      <xdr:row>29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A35F11-6070-8B00-E661-C0E5369BBED4}"/>
            </a:ext>
            <a:ext uri="{147F2762-F138-4A5C-976F-8EAC2B608ADB}">
              <a16:predDERef xmlns:a16="http://schemas.microsoft.com/office/drawing/2014/main" pred="{746BCF02-3B10-3648-820B-24A8E3D34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105025"/>
          <a:ext cx="4572000" cy="35433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4</xdr:col>
      <xdr:colOff>581025</xdr:colOff>
      <xdr:row>24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96664C7-8562-4410-B2A0-F9B40888B082}"/>
            </a:ext>
            <a:ext uri="{147F2762-F138-4A5C-976F-8EAC2B608ADB}">
              <a16:predDERef xmlns:a16="http://schemas.microsoft.com/office/drawing/2014/main" pred="{0FA35F11-6070-8B00-E661-C0E5369B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581025</xdr:colOff>
      <xdr:row>2</xdr:row>
      <xdr:rowOff>19050</xdr:rowOff>
    </xdr:from>
    <xdr:to>
      <xdr:col>17</xdr:col>
      <xdr:colOff>95250</xdr:colOff>
      <xdr:row>14</xdr:row>
      <xdr:rowOff>133350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132DB17-2025-1A1E-71C5-EACB2C435754}"/>
            </a:ext>
            <a:ext uri="{147F2762-F138-4A5C-976F-8EAC2B608ADB}">
              <a16:predDERef xmlns:a16="http://schemas.microsoft.com/office/drawing/2014/main" pred="{7BC635E0-8192-4640-8799-52C4E7BE2177}"/>
            </a:ext>
          </a:extLst>
        </xdr:cNvPr>
        <xdr:cNvSpPr txBox="1"/>
      </xdr:nvSpPr>
      <xdr:spPr>
        <a:xfrm>
          <a:off x="11153775" y="381000"/>
          <a:ext cx="4391025" cy="2333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txBody>
        <a:bodyPr spcFirstLastPara="0" vertOverflow="clip" horzOverflow="clip" wrap="square" lIns="91440" tIns="45720" rIns="91440" bIns="45720" rtlCol="0" anchor="t">
          <a:noAutofit/>
        </a:bodyPr>
        <a:lstStyle/>
        <a:p>
          <a:pPr marL="0" indent="0" algn="l"/>
          <a:r>
            <a:rPr lang="en-US" sz="1100" b="1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Notes:</a:t>
          </a:r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Battle Creek is a tributary of the Frenchman River, which joins up with the Milk River but does not experience augmented flow. Caton Creek is a tributary of the Milk River but has characteristics more similar to the Frenchman River. 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Experiments were performed in swim chambers; agitation temperature was the temperature at which fish showed a burst in activity following warming (Turko et al. 2020)</a:t>
          </a:r>
        </a:p>
        <a:p>
          <a:pPr marL="0" indent="0" algn="l"/>
          <a:endParaRPr lang="en-US" sz="1100" b="0" i="0" u="none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marL="0" indent="0" algn="l"/>
          <a:r>
            <a:rPr lang="en-US" sz="1100" b="0" i="0" u="none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This curve represents experimental results of the proportion of fish that experienced a given agitation temperature. This was then used to inform final SR curve.</a:t>
          </a:r>
        </a:p>
      </xdr:txBody>
    </xdr:sp>
    <xdr:clientData/>
  </xdr:twoCellAnchor>
  <xdr:twoCellAnchor editAs="oneCell">
    <xdr:from>
      <xdr:col>10</xdr:col>
      <xdr:colOff>0</xdr:colOff>
      <xdr:row>16</xdr:row>
      <xdr:rowOff>0</xdr:rowOff>
    </xdr:from>
    <xdr:to>
      <xdr:col>16</xdr:col>
      <xdr:colOff>47625</xdr:colOff>
      <xdr:row>32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1DBD678-D518-2025-7306-EA51EDDD9B53}"/>
            </a:ext>
            <a:ext uri="{147F2762-F138-4A5C-976F-8EAC2B608ADB}">
              <a16:predDERef xmlns:a16="http://schemas.microsoft.com/office/drawing/2014/main" pred="{A132DB17-2025-1A1E-71C5-EACB2C435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2350" y="2952750"/>
          <a:ext cx="3705225" cy="3048000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30</xdr:row>
      <xdr:rowOff>0</xdr:rowOff>
    </xdr:from>
    <xdr:to>
      <xdr:col>8</xdr:col>
      <xdr:colOff>2593975</xdr:colOff>
      <xdr:row>46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9715CA28-89AF-4B2E-9332-9172683CCDCC}"/>
            </a:ext>
            <a:ext uri="{147F2762-F138-4A5C-976F-8EAC2B608ADB}">
              <a16:predDERef xmlns:a16="http://schemas.microsoft.com/office/drawing/2014/main" pred="{11DBD678-D518-2025-7306-EA51EDDD9B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13</xdr:row>
      <xdr:rowOff>0</xdr:rowOff>
    </xdr:from>
    <xdr:to>
      <xdr:col>8</xdr:col>
      <xdr:colOff>2593975</xdr:colOff>
      <xdr:row>28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0588EDB-9979-40FF-8D7D-65BB37B1A577}"/>
            </a:ext>
            <a:ext uri="{147F2762-F138-4A5C-976F-8EAC2B608ADB}">
              <a16:predDERef xmlns:a16="http://schemas.microsoft.com/office/drawing/2014/main" pred="{9715CA28-89AF-4B2E-9332-9172683CCD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uren.jarvis@dfo-mpo.gc.ca" id="{480E0DA1-8DC8-4436-84E6-0EFA3EE24962}" userId="S::urn:spo:guest#lauren.jarvis@dfo-mpo.gc.ca::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" dT="2024-02-26T22:04:16.06" personId="{480E0DA1-8DC8-4436-84E6-0EFA3EE24962}" id="{6008C865-2430-40BE-AF9D-ACE276598458}">
    <text>divided each proporion of fish that had a failure velocity at each temp by the highest proportion. I don't think this actually works, so think about this.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workbookViewId="0">
      <selection activeCell="A30" sqref="A30"/>
    </sheetView>
  </sheetViews>
  <sheetFormatPr defaultRowHeight="14.45"/>
  <cols>
    <col min="1" max="1" width="19" customWidth="1"/>
    <col min="2" max="2" width="27.5703125" customWidth="1"/>
    <col min="3" max="3" width="14.140625" customWidth="1"/>
    <col min="6" max="6" width="7.5703125" customWidth="1"/>
  </cols>
  <sheetData>
    <row r="1" spans="1:6" ht="29.1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1"/>
    </row>
    <row r="2" spans="1:6">
      <c r="A2" s="5">
        <v>0</v>
      </c>
      <c r="B2" s="5">
        <v>0</v>
      </c>
      <c r="C2" s="5">
        <v>0</v>
      </c>
      <c r="D2" s="5">
        <v>0</v>
      </c>
      <c r="E2" s="5">
        <v>100</v>
      </c>
    </row>
    <row r="3" spans="1:6">
      <c r="A3" s="5">
        <v>1</v>
      </c>
      <c r="B3" s="5">
        <v>0</v>
      </c>
      <c r="C3" s="5">
        <v>0</v>
      </c>
      <c r="D3" s="5">
        <v>0</v>
      </c>
      <c r="E3" s="5">
        <v>100</v>
      </c>
    </row>
    <row r="4" spans="1:6">
      <c r="A4" s="5">
        <v>2</v>
      </c>
      <c r="B4" s="5">
        <v>0</v>
      </c>
      <c r="C4" s="5">
        <v>0</v>
      </c>
      <c r="D4" s="5">
        <v>0</v>
      </c>
      <c r="E4" s="5">
        <v>100</v>
      </c>
    </row>
    <row r="5" spans="1:6">
      <c r="A5" s="5">
        <v>3</v>
      </c>
      <c r="B5" s="5">
        <v>0</v>
      </c>
      <c r="C5" s="5">
        <v>0</v>
      </c>
      <c r="D5" s="5">
        <v>0</v>
      </c>
      <c r="E5" s="5">
        <v>100</v>
      </c>
    </row>
    <row r="6" spans="1:6">
      <c r="A6" s="5">
        <v>4</v>
      </c>
      <c r="B6" s="5">
        <v>0</v>
      </c>
      <c r="C6" s="5">
        <v>0</v>
      </c>
      <c r="D6" s="5">
        <v>0</v>
      </c>
      <c r="E6" s="5">
        <v>100</v>
      </c>
    </row>
    <row r="7" spans="1:6">
      <c r="A7" s="5">
        <v>5</v>
      </c>
      <c r="B7" s="5">
        <v>0</v>
      </c>
      <c r="C7" s="5">
        <v>0</v>
      </c>
      <c r="D7" s="5">
        <v>0</v>
      </c>
      <c r="E7" s="5">
        <v>100</v>
      </c>
    </row>
    <row r="8" spans="1:6">
      <c r="A8" s="5">
        <v>6</v>
      </c>
      <c r="B8" s="5">
        <v>100</v>
      </c>
      <c r="C8" s="5">
        <v>0</v>
      </c>
      <c r="D8" s="5">
        <v>0</v>
      </c>
      <c r="E8" s="5">
        <v>100</v>
      </c>
    </row>
    <row r="9" spans="1:6">
      <c r="A9" s="5">
        <v>7</v>
      </c>
      <c r="B9" s="5">
        <v>100</v>
      </c>
      <c r="C9" s="5">
        <v>0</v>
      </c>
      <c r="D9" s="5">
        <v>0</v>
      </c>
      <c r="E9" s="5">
        <v>100</v>
      </c>
    </row>
    <row r="10" spans="1:6">
      <c r="A10" s="5">
        <v>8</v>
      </c>
      <c r="B10" s="5">
        <v>100</v>
      </c>
      <c r="C10" s="5">
        <v>0</v>
      </c>
      <c r="D10" s="5">
        <v>0</v>
      </c>
      <c r="E10" s="5">
        <v>100</v>
      </c>
    </row>
    <row r="11" spans="1:6">
      <c r="A11" s="5">
        <v>9</v>
      </c>
      <c r="B11" s="5">
        <v>100</v>
      </c>
      <c r="C11" s="5">
        <v>0</v>
      </c>
      <c r="D11" s="5">
        <v>0</v>
      </c>
      <c r="E11" s="5">
        <v>100</v>
      </c>
    </row>
    <row r="12" spans="1:6">
      <c r="A12" s="5">
        <v>10</v>
      </c>
      <c r="B12" s="5">
        <v>100</v>
      </c>
      <c r="C12" s="5">
        <v>0</v>
      </c>
      <c r="D12" s="5">
        <v>0</v>
      </c>
      <c r="E12" s="5">
        <v>100</v>
      </c>
    </row>
    <row r="13" spans="1:6">
      <c r="A13" s="5">
        <v>11</v>
      </c>
      <c r="B13" s="5">
        <v>100</v>
      </c>
      <c r="C13" s="5">
        <v>0</v>
      </c>
      <c r="D13" s="5">
        <v>0</v>
      </c>
      <c r="E13" s="5">
        <v>100</v>
      </c>
    </row>
    <row r="14" spans="1:6">
      <c r="A14" s="5">
        <v>12</v>
      </c>
      <c r="B14" s="5">
        <v>100</v>
      </c>
      <c r="C14" s="5">
        <v>0</v>
      </c>
      <c r="D14" s="5">
        <v>0</v>
      </c>
      <c r="E14" s="5">
        <v>100</v>
      </c>
    </row>
    <row r="15" spans="1:6">
      <c r="A15" s="5">
        <v>13</v>
      </c>
      <c r="B15" s="5">
        <v>100</v>
      </c>
      <c r="C15" s="5">
        <v>0</v>
      </c>
      <c r="D15" s="5">
        <v>0</v>
      </c>
      <c r="E15" s="5">
        <v>100</v>
      </c>
    </row>
    <row r="16" spans="1:6">
      <c r="A16" s="5">
        <v>14</v>
      </c>
      <c r="B16" s="5">
        <v>100</v>
      </c>
      <c r="C16" s="5">
        <v>0</v>
      </c>
      <c r="D16" s="5">
        <v>0</v>
      </c>
      <c r="E16" s="5">
        <v>100</v>
      </c>
    </row>
    <row r="17" spans="1:5">
      <c r="A17" s="5">
        <v>15</v>
      </c>
      <c r="B17" s="5">
        <v>100</v>
      </c>
      <c r="C17" s="5">
        <v>0</v>
      </c>
      <c r="D17" s="5">
        <v>0</v>
      </c>
      <c r="E17" s="5">
        <v>100</v>
      </c>
    </row>
    <row r="18" spans="1:5">
      <c r="A18" s="5">
        <v>16</v>
      </c>
      <c r="B18" s="5">
        <v>100</v>
      </c>
      <c r="C18" s="5">
        <v>0</v>
      </c>
      <c r="D18" s="5">
        <v>0</v>
      </c>
      <c r="E18" s="5">
        <v>100</v>
      </c>
    </row>
    <row r="19" spans="1:5">
      <c r="A19" s="5">
        <v>17</v>
      </c>
      <c r="B19" s="5">
        <v>100</v>
      </c>
      <c r="C19" s="5">
        <v>0</v>
      </c>
      <c r="D19" s="5">
        <v>0</v>
      </c>
      <c r="E19" s="5">
        <v>100</v>
      </c>
    </row>
    <row r="20" spans="1:5">
      <c r="A20" s="5">
        <v>18</v>
      </c>
      <c r="B20" s="5">
        <v>100</v>
      </c>
      <c r="C20" s="5">
        <v>0</v>
      </c>
      <c r="D20" s="5">
        <v>0</v>
      </c>
      <c r="E20" s="5">
        <v>100</v>
      </c>
    </row>
    <row r="21" spans="1:5">
      <c r="A21" s="5">
        <v>19</v>
      </c>
      <c r="B21" s="5">
        <v>100</v>
      </c>
      <c r="C21" s="5">
        <v>0</v>
      </c>
      <c r="D21" s="5">
        <v>0</v>
      </c>
      <c r="E21" s="5">
        <v>100</v>
      </c>
    </row>
    <row r="22" spans="1:5">
      <c r="A22" s="5">
        <v>20</v>
      </c>
      <c r="B22" s="5">
        <v>100</v>
      </c>
      <c r="C22" s="5">
        <v>0</v>
      </c>
      <c r="D22" s="5">
        <v>0</v>
      </c>
      <c r="E22" s="5">
        <v>100</v>
      </c>
    </row>
    <row r="23" spans="1:5">
      <c r="A23" s="5">
        <v>21</v>
      </c>
      <c r="B23" s="5">
        <v>75</v>
      </c>
      <c r="C23" s="5">
        <v>0</v>
      </c>
      <c r="D23" s="5">
        <v>0</v>
      </c>
      <c r="E23" s="5">
        <v>100</v>
      </c>
    </row>
    <row r="24" spans="1:5">
      <c r="A24" s="5">
        <v>22</v>
      </c>
      <c r="B24" s="5">
        <v>50</v>
      </c>
      <c r="C24" s="5">
        <v>0</v>
      </c>
      <c r="D24" s="5">
        <v>0</v>
      </c>
      <c r="E24" s="5">
        <v>100</v>
      </c>
    </row>
    <row r="25" spans="1:5">
      <c r="A25" s="5">
        <v>23</v>
      </c>
      <c r="B25" s="5">
        <v>25</v>
      </c>
      <c r="C25" s="5">
        <v>0</v>
      </c>
      <c r="D25" s="5">
        <v>0</v>
      </c>
      <c r="E25" s="5">
        <v>100</v>
      </c>
    </row>
    <row r="26" spans="1:5">
      <c r="A26" s="5">
        <v>24</v>
      </c>
      <c r="B26" s="5">
        <v>0</v>
      </c>
      <c r="C26" s="5">
        <v>0</v>
      </c>
      <c r="D26" s="5">
        <v>0</v>
      </c>
      <c r="E26" s="5">
        <v>100</v>
      </c>
    </row>
    <row r="27" spans="1:5">
      <c r="A27" s="5">
        <v>25</v>
      </c>
      <c r="B27" s="5">
        <v>0</v>
      </c>
      <c r="C27" s="5">
        <v>0</v>
      </c>
      <c r="D27" s="5">
        <v>0</v>
      </c>
      <c r="E27" s="5">
        <v>100</v>
      </c>
    </row>
    <row r="29" spans="1:5" ht="15">
      <c r="A29" s="13" t="s">
        <v>5</v>
      </c>
    </row>
  </sheetData>
  <pageMargins left="0.7" right="0.7" top="0.75" bottom="0.75" header="0.3" footer="0.3"/>
  <pageSetup orientation="portrait" r:id="rId1"/>
  <headerFooter>
    <oddFooter>&amp;L&amp;1#&amp;"Calibri"&amp;11&amp;K000000Classification: Protected 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7E18-A3DD-4186-8BB9-26054EFFF3D9}">
  <dimension ref="A1:H30"/>
  <sheetViews>
    <sheetView topLeftCell="A25" workbookViewId="0">
      <selection activeCell="G30" sqref="G30"/>
    </sheetView>
  </sheetViews>
  <sheetFormatPr defaultRowHeight="14.45"/>
  <cols>
    <col min="1" max="1" width="17.140625" customWidth="1"/>
    <col min="2" max="2" width="25.28515625" customWidth="1"/>
    <col min="4" max="4" width="8.28515625" customWidth="1"/>
    <col min="5" max="5" width="10" customWidth="1"/>
    <col min="7" max="7" width="30.85546875" bestFit="1" customWidth="1"/>
    <col min="8" max="8" width="67.85546875" customWidth="1"/>
  </cols>
  <sheetData>
    <row r="1" spans="1:8" ht="29.1" customHeight="1" thickBot="1">
      <c r="A1" s="2" t="s">
        <v>6</v>
      </c>
      <c r="B1" s="3" t="s">
        <v>1</v>
      </c>
      <c r="C1" s="2" t="s">
        <v>2</v>
      </c>
      <c r="D1" s="2" t="s">
        <v>3</v>
      </c>
      <c r="E1" s="2" t="s">
        <v>4</v>
      </c>
    </row>
    <row r="2" spans="1:8" ht="15" thickTop="1">
      <c r="A2">
        <v>0</v>
      </c>
      <c r="B2">
        <v>0</v>
      </c>
      <c r="C2">
        <v>0</v>
      </c>
      <c r="D2">
        <v>0</v>
      </c>
      <c r="E2">
        <v>100</v>
      </c>
      <c r="G2" s="6" t="s">
        <v>7</v>
      </c>
      <c r="H2" s="7" t="s">
        <v>8</v>
      </c>
    </row>
    <row r="3" spans="1:8">
      <c r="A3">
        <v>1</v>
      </c>
      <c r="B3">
        <v>0</v>
      </c>
      <c r="C3">
        <v>0</v>
      </c>
      <c r="D3">
        <v>0</v>
      </c>
      <c r="E3">
        <v>100</v>
      </c>
      <c r="G3" s="8" t="s">
        <v>9</v>
      </c>
      <c r="H3" s="9" t="s">
        <v>10</v>
      </c>
    </row>
    <row r="4" spans="1:8">
      <c r="A4">
        <v>2</v>
      </c>
      <c r="B4">
        <v>0</v>
      </c>
      <c r="C4">
        <v>0</v>
      </c>
      <c r="D4">
        <v>0</v>
      </c>
      <c r="E4">
        <v>100</v>
      </c>
      <c r="G4" s="8" t="s">
        <v>11</v>
      </c>
      <c r="H4" s="9" t="s">
        <v>12</v>
      </c>
    </row>
    <row r="5" spans="1:8">
      <c r="A5">
        <v>3</v>
      </c>
      <c r="B5">
        <v>0</v>
      </c>
      <c r="C5">
        <v>0</v>
      </c>
      <c r="D5">
        <v>0</v>
      </c>
      <c r="E5">
        <v>100</v>
      </c>
      <c r="G5" s="8" t="s">
        <v>13</v>
      </c>
      <c r="H5" s="9" t="s">
        <v>14</v>
      </c>
    </row>
    <row r="6" spans="1:8">
      <c r="A6">
        <v>4</v>
      </c>
      <c r="B6">
        <v>0</v>
      </c>
      <c r="C6">
        <v>0</v>
      </c>
      <c r="D6">
        <v>0</v>
      </c>
      <c r="E6">
        <v>100</v>
      </c>
      <c r="G6" s="8" t="s">
        <v>15</v>
      </c>
      <c r="H6" s="9" t="s">
        <v>16</v>
      </c>
    </row>
    <row r="7" spans="1:8">
      <c r="A7">
        <v>5</v>
      </c>
      <c r="B7">
        <v>0</v>
      </c>
      <c r="C7">
        <v>0</v>
      </c>
      <c r="D7">
        <v>0</v>
      </c>
      <c r="E7">
        <v>100</v>
      </c>
      <c r="G7" s="8" t="s">
        <v>17</v>
      </c>
      <c r="H7" s="9" t="s">
        <v>18</v>
      </c>
    </row>
    <row r="8" spans="1:8">
      <c r="A8">
        <v>6</v>
      </c>
      <c r="B8">
        <v>100</v>
      </c>
      <c r="C8">
        <v>0</v>
      </c>
      <c r="D8">
        <v>0</v>
      </c>
      <c r="E8">
        <v>100</v>
      </c>
      <c r="G8" s="8" t="s">
        <v>19</v>
      </c>
      <c r="H8" s="9" t="s">
        <v>20</v>
      </c>
    </row>
    <row r="9" spans="1:8">
      <c r="A9">
        <v>7</v>
      </c>
      <c r="B9">
        <v>100</v>
      </c>
      <c r="C9">
        <v>0</v>
      </c>
      <c r="D9">
        <v>0</v>
      </c>
      <c r="E9">
        <v>100</v>
      </c>
      <c r="G9" s="8" t="s">
        <v>21</v>
      </c>
      <c r="H9" s="9" t="s">
        <v>22</v>
      </c>
    </row>
    <row r="10" spans="1:8" ht="15.95" thickBot="1">
      <c r="A10">
        <v>8</v>
      </c>
      <c r="B10">
        <v>100</v>
      </c>
      <c r="C10">
        <v>0</v>
      </c>
      <c r="D10">
        <v>0</v>
      </c>
      <c r="E10">
        <v>100</v>
      </c>
      <c r="G10" s="10" t="s">
        <v>23</v>
      </c>
      <c r="H10" s="11"/>
    </row>
    <row r="11" spans="1:8" ht="15" thickTop="1">
      <c r="A11">
        <v>9</v>
      </c>
      <c r="B11">
        <v>100</v>
      </c>
      <c r="C11">
        <v>0</v>
      </c>
      <c r="D11">
        <v>0</v>
      </c>
      <c r="E11">
        <v>100</v>
      </c>
    </row>
    <row r="12" spans="1:8">
      <c r="A12">
        <v>10</v>
      </c>
      <c r="B12">
        <v>100</v>
      </c>
      <c r="C12">
        <v>0</v>
      </c>
      <c r="D12">
        <v>0</v>
      </c>
      <c r="E12">
        <v>100</v>
      </c>
    </row>
    <row r="13" spans="1:8">
      <c r="A13">
        <v>11</v>
      </c>
      <c r="B13">
        <v>100</v>
      </c>
      <c r="C13">
        <v>0</v>
      </c>
      <c r="D13">
        <v>0</v>
      </c>
      <c r="E13">
        <v>100</v>
      </c>
    </row>
    <row r="14" spans="1:8">
      <c r="A14">
        <v>12</v>
      </c>
      <c r="B14">
        <v>100</v>
      </c>
      <c r="C14">
        <v>0</v>
      </c>
      <c r="D14">
        <v>0</v>
      </c>
      <c r="E14">
        <v>100</v>
      </c>
    </row>
    <row r="15" spans="1:8">
      <c r="A15">
        <v>13</v>
      </c>
      <c r="B15">
        <v>100</v>
      </c>
      <c r="C15">
        <v>0</v>
      </c>
      <c r="D15">
        <v>0</v>
      </c>
      <c r="E15">
        <v>100</v>
      </c>
    </row>
    <row r="16" spans="1:8">
      <c r="A16">
        <v>14</v>
      </c>
      <c r="B16">
        <v>100</v>
      </c>
      <c r="C16">
        <v>0</v>
      </c>
      <c r="D16">
        <v>0</v>
      </c>
      <c r="E16">
        <v>100</v>
      </c>
    </row>
    <row r="17" spans="1:7">
      <c r="A17">
        <v>15</v>
      </c>
      <c r="B17">
        <v>100</v>
      </c>
      <c r="C17">
        <v>0</v>
      </c>
      <c r="D17">
        <v>0</v>
      </c>
      <c r="E17">
        <v>100</v>
      </c>
    </row>
    <row r="18" spans="1:7">
      <c r="A18">
        <v>16</v>
      </c>
      <c r="B18">
        <v>100</v>
      </c>
      <c r="C18">
        <v>0</v>
      </c>
      <c r="D18">
        <v>0</v>
      </c>
      <c r="E18">
        <v>100</v>
      </c>
    </row>
    <row r="19" spans="1:7">
      <c r="A19">
        <v>17</v>
      </c>
      <c r="B19">
        <v>100</v>
      </c>
      <c r="C19">
        <v>0</v>
      </c>
      <c r="D19">
        <v>0</v>
      </c>
      <c r="E19">
        <v>100</v>
      </c>
    </row>
    <row r="20" spans="1:7">
      <c r="A20">
        <v>18</v>
      </c>
      <c r="B20">
        <v>100</v>
      </c>
      <c r="C20">
        <v>0</v>
      </c>
      <c r="D20">
        <v>0</v>
      </c>
      <c r="E20">
        <v>100</v>
      </c>
    </row>
    <row r="21" spans="1:7">
      <c r="A21">
        <v>19</v>
      </c>
      <c r="B21">
        <v>100</v>
      </c>
      <c r="C21">
        <v>0</v>
      </c>
      <c r="D21">
        <v>0</v>
      </c>
      <c r="E21">
        <v>100</v>
      </c>
    </row>
    <row r="22" spans="1:7">
      <c r="A22">
        <v>20</v>
      </c>
      <c r="B22">
        <v>100</v>
      </c>
      <c r="C22">
        <v>0</v>
      </c>
      <c r="D22">
        <v>0</v>
      </c>
      <c r="E22">
        <v>100</v>
      </c>
    </row>
    <row r="23" spans="1:7">
      <c r="A23">
        <v>21</v>
      </c>
      <c r="B23">
        <v>75</v>
      </c>
      <c r="C23">
        <v>0</v>
      </c>
      <c r="D23">
        <v>0</v>
      </c>
      <c r="E23">
        <v>100</v>
      </c>
    </row>
    <row r="24" spans="1:7">
      <c r="A24">
        <v>22</v>
      </c>
      <c r="B24">
        <v>50</v>
      </c>
      <c r="C24">
        <v>0</v>
      </c>
      <c r="D24">
        <v>0</v>
      </c>
      <c r="E24">
        <v>100</v>
      </c>
    </row>
    <row r="25" spans="1:7">
      <c r="A25">
        <v>23</v>
      </c>
      <c r="B25">
        <v>25</v>
      </c>
      <c r="C25">
        <v>0</v>
      </c>
      <c r="D25">
        <v>0</v>
      </c>
      <c r="E25">
        <v>100</v>
      </c>
    </row>
    <row r="26" spans="1:7">
      <c r="A26">
        <v>24</v>
      </c>
      <c r="B26">
        <v>0</v>
      </c>
      <c r="C26">
        <v>0</v>
      </c>
      <c r="D26">
        <v>0</v>
      </c>
      <c r="E26">
        <v>100</v>
      </c>
    </row>
    <row r="27" spans="1:7">
      <c r="A27">
        <v>25</v>
      </c>
      <c r="B27">
        <v>0</v>
      </c>
      <c r="C27">
        <v>0</v>
      </c>
      <c r="D27">
        <v>0</v>
      </c>
      <c r="E27">
        <v>100</v>
      </c>
    </row>
    <row r="30" spans="1:7" ht="15">
      <c r="G30" s="13" t="s">
        <v>24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E4F1-EB2C-4D7D-9EDE-3857274E06CE}">
  <dimension ref="A1:I10"/>
  <sheetViews>
    <sheetView tabSelected="1" workbookViewId="0">
      <selection activeCell="D9" sqref="D9"/>
    </sheetView>
  </sheetViews>
  <sheetFormatPr defaultRowHeight="15"/>
  <cols>
    <col min="1" max="1" width="16.42578125" bestFit="1" customWidth="1"/>
    <col min="2" max="2" width="25.140625" bestFit="1" customWidth="1"/>
    <col min="6" max="6" width="15.42578125" bestFit="1" customWidth="1"/>
    <col min="7" max="7" width="8.85546875" customWidth="1"/>
    <col min="8" max="8" width="47.85546875" bestFit="1" customWidth="1"/>
    <col min="9" max="9" width="40.140625" bestFit="1" customWidth="1"/>
  </cols>
  <sheetData>
    <row r="1" spans="1:9">
      <c r="A1" s="2" t="s">
        <v>25</v>
      </c>
      <c r="B1" s="3" t="s">
        <v>1</v>
      </c>
      <c r="C1" s="2" t="s">
        <v>2</v>
      </c>
      <c r="D1" s="2" t="s">
        <v>3</v>
      </c>
      <c r="E1" s="2" t="s">
        <v>4</v>
      </c>
      <c r="F1" s="3" t="s">
        <v>26</v>
      </c>
    </row>
    <row r="2" spans="1:9">
      <c r="A2">
        <v>20.6</v>
      </c>
      <c r="B2">
        <f>(F2/F3)*100</f>
        <v>9.3749999999999982</v>
      </c>
      <c r="C2">
        <v>0</v>
      </c>
      <c r="D2">
        <v>0</v>
      </c>
      <c r="E2">
        <v>100</v>
      </c>
      <c r="F2">
        <f>(0+0.15)/2</f>
        <v>7.4999999999999997E-2</v>
      </c>
      <c r="H2" s="6" t="s">
        <v>7</v>
      </c>
      <c r="I2" s="7" t="s">
        <v>27</v>
      </c>
    </row>
    <row r="3" spans="1:9">
      <c r="A3">
        <v>17.600000000000001</v>
      </c>
      <c r="B3">
        <f>(F3/F3)*100</f>
        <v>100</v>
      </c>
      <c r="C3">
        <v>0</v>
      </c>
      <c r="D3">
        <v>0</v>
      </c>
      <c r="E3">
        <v>100</v>
      </c>
      <c r="F3">
        <f>(0.7+0.9)/2</f>
        <v>0.8</v>
      </c>
      <c r="H3" s="8" t="s">
        <v>9</v>
      </c>
      <c r="I3" s="9" t="s">
        <v>10</v>
      </c>
    </row>
    <row r="4" spans="1:9">
      <c r="A4">
        <v>19.3</v>
      </c>
      <c r="B4">
        <f>(F4/F3)*100</f>
        <v>0</v>
      </c>
      <c r="C4">
        <v>0</v>
      </c>
      <c r="D4">
        <v>0</v>
      </c>
      <c r="E4">
        <v>100</v>
      </c>
      <c r="F4">
        <v>0</v>
      </c>
      <c r="H4" s="8" t="s">
        <v>11</v>
      </c>
      <c r="I4" s="9" t="s">
        <v>12</v>
      </c>
    </row>
    <row r="5" spans="1:9">
      <c r="A5">
        <v>23.9</v>
      </c>
      <c r="B5">
        <f>(F5/F3)*100</f>
        <v>14.374999999999998</v>
      </c>
      <c r="C5">
        <v>0</v>
      </c>
      <c r="D5">
        <v>0</v>
      </c>
      <c r="E5">
        <v>100</v>
      </c>
      <c r="F5">
        <f>(0.23+0)/2</f>
        <v>0.115</v>
      </c>
      <c r="H5" s="8" t="s">
        <v>13</v>
      </c>
      <c r="I5" s="9" t="s">
        <v>14</v>
      </c>
    </row>
    <row r="6" spans="1:9">
      <c r="A6">
        <v>23.6</v>
      </c>
      <c r="B6">
        <f>(F6/F3)*100</f>
        <v>0</v>
      </c>
      <c r="C6">
        <v>0</v>
      </c>
      <c r="D6">
        <v>0</v>
      </c>
      <c r="E6">
        <v>100</v>
      </c>
      <c r="F6">
        <v>0</v>
      </c>
      <c r="H6" s="8" t="s">
        <v>15</v>
      </c>
      <c r="I6" s="9" t="s">
        <v>28</v>
      </c>
    </row>
    <row r="7" spans="1:9">
      <c r="A7">
        <v>17.2</v>
      </c>
      <c r="B7">
        <f>(F7/F3)*100</f>
        <v>0</v>
      </c>
      <c r="C7">
        <v>0</v>
      </c>
      <c r="D7">
        <v>0</v>
      </c>
      <c r="E7">
        <v>100</v>
      </c>
      <c r="F7">
        <v>0</v>
      </c>
      <c r="H7" s="8" t="s">
        <v>17</v>
      </c>
      <c r="I7" s="9" t="s">
        <v>18</v>
      </c>
    </row>
    <row r="8" spans="1:9">
      <c r="H8" s="8" t="s">
        <v>19</v>
      </c>
      <c r="I8" s="9"/>
    </row>
    <row r="9" spans="1:9">
      <c r="H9" s="8" t="s">
        <v>21</v>
      </c>
      <c r="I9" s="9" t="s">
        <v>29</v>
      </c>
    </row>
    <row r="10" spans="1:9" ht="15.75">
      <c r="H10" s="10" t="s">
        <v>23</v>
      </c>
      <c r="I10" s="11" t="s">
        <v>30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FD568-8A3E-492A-876A-3843B385E41C}">
  <dimension ref="A1:K38"/>
  <sheetViews>
    <sheetView workbookViewId="0">
      <selection activeCell="B37" sqref="B37"/>
    </sheetView>
  </sheetViews>
  <sheetFormatPr defaultRowHeight="14.45"/>
  <cols>
    <col min="1" max="1" width="18.140625" bestFit="1" customWidth="1"/>
    <col min="2" max="2" width="23.140625" bestFit="1" customWidth="1"/>
    <col min="6" max="6" width="23.140625" bestFit="1" customWidth="1"/>
    <col min="8" max="8" width="30.85546875" bestFit="1" customWidth="1"/>
    <col min="9" max="9" width="40.7109375" bestFit="1" customWidth="1"/>
  </cols>
  <sheetData>
    <row r="1" spans="1:9" ht="15">
      <c r="A1" s="4" t="s">
        <v>31</v>
      </c>
      <c r="B1" s="4" t="s">
        <v>32</v>
      </c>
      <c r="C1" s="4" t="s">
        <v>2</v>
      </c>
      <c r="D1" s="4" t="s">
        <v>3</v>
      </c>
      <c r="E1" s="4" t="s">
        <v>4</v>
      </c>
      <c r="F1" s="4" t="s">
        <v>33</v>
      </c>
    </row>
    <row r="2" spans="1:9" ht="15">
      <c r="A2">
        <v>8</v>
      </c>
      <c r="B2">
        <f>(F2/F35)*100</f>
        <v>0</v>
      </c>
      <c r="C2">
        <v>0</v>
      </c>
      <c r="D2">
        <v>0</v>
      </c>
      <c r="E2">
        <v>0</v>
      </c>
      <c r="F2">
        <v>0</v>
      </c>
      <c r="G2" s="12"/>
    </row>
    <row r="3" spans="1:9" ht="15" thickBot="1">
      <c r="A3">
        <v>9</v>
      </c>
      <c r="B3">
        <f>(F3/F35)*100</f>
        <v>9.0909090909090917</v>
      </c>
      <c r="C3">
        <v>0</v>
      </c>
      <c r="D3">
        <v>0</v>
      </c>
      <c r="E3">
        <v>100</v>
      </c>
      <c r="F3">
        <f>1/71</f>
        <v>1.4084507042253521E-2</v>
      </c>
    </row>
    <row r="4" spans="1:9" ht="15" thickTop="1">
      <c r="A4">
        <v>10</v>
      </c>
      <c r="B4">
        <f>(F4/F35)*100</f>
        <v>9.0909090909090917</v>
      </c>
      <c r="C4">
        <v>0</v>
      </c>
      <c r="D4">
        <v>0</v>
      </c>
      <c r="E4">
        <v>100</v>
      </c>
      <c r="F4">
        <f>1/71</f>
        <v>1.4084507042253521E-2</v>
      </c>
      <c r="H4" s="6" t="s">
        <v>7</v>
      </c>
      <c r="I4" s="7" t="s">
        <v>34</v>
      </c>
    </row>
    <row r="5" spans="1:9" ht="15">
      <c r="A5">
        <v>11</v>
      </c>
      <c r="B5">
        <f>(F5/F35)*100</f>
        <v>9.0909090909090917</v>
      </c>
      <c r="C5">
        <v>0</v>
      </c>
      <c r="D5">
        <v>0</v>
      </c>
      <c r="E5">
        <v>100</v>
      </c>
      <c r="F5">
        <f t="shared" ref="F5:F6" si="0">1/71</f>
        <v>1.4084507042253521E-2</v>
      </c>
      <c r="H5" s="8" t="s">
        <v>9</v>
      </c>
      <c r="I5" s="9" t="s">
        <v>10</v>
      </c>
    </row>
    <row r="6" spans="1:9" ht="15">
      <c r="A6">
        <v>12</v>
      </c>
      <c r="B6">
        <f>(F6/F35)*100</f>
        <v>9.0909090909090917</v>
      </c>
      <c r="C6">
        <v>0</v>
      </c>
      <c r="D6">
        <v>0</v>
      </c>
      <c r="E6">
        <v>100</v>
      </c>
      <c r="F6">
        <f t="shared" si="0"/>
        <v>1.4084507042253521E-2</v>
      </c>
      <c r="H6" s="8" t="s">
        <v>11</v>
      </c>
      <c r="I6" s="9" t="s">
        <v>35</v>
      </c>
    </row>
    <row r="7" spans="1:9" ht="15">
      <c r="A7">
        <v>13</v>
      </c>
      <c r="B7">
        <f>(F7/F35)*100</f>
        <v>0</v>
      </c>
      <c r="C7">
        <v>0</v>
      </c>
      <c r="D7">
        <v>0</v>
      </c>
      <c r="E7">
        <v>100</v>
      </c>
      <c r="F7">
        <v>0</v>
      </c>
      <c r="H7" s="8" t="s">
        <v>13</v>
      </c>
      <c r="I7" s="9"/>
    </row>
    <row r="8" spans="1:9" ht="15">
      <c r="A8">
        <v>14</v>
      </c>
      <c r="B8">
        <f>(F8/F35)*100</f>
        <v>0</v>
      </c>
      <c r="C8">
        <v>0</v>
      </c>
      <c r="D8">
        <v>0</v>
      </c>
      <c r="E8">
        <v>100</v>
      </c>
      <c r="F8">
        <v>0</v>
      </c>
      <c r="H8" s="8" t="s">
        <v>15</v>
      </c>
      <c r="I8" s="9" t="s">
        <v>36</v>
      </c>
    </row>
    <row r="9" spans="1:9" ht="15">
      <c r="A9">
        <v>15</v>
      </c>
      <c r="B9">
        <f>(F9/F35)*100</f>
        <v>9.0909090909090917</v>
      </c>
      <c r="C9">
        <v>0</v>
      </c>
      <c r="D9">
        <v>0</v>
      </c>
      <c r="E9">
        <v>100</v>
      </c>
      <c r="F9">
        <f>1/71</f>
        <v>1.4084507042253521E-2</v>
      </c>
      <c r="H9" s="8" t="s">
        <v>17</v>
      </c>
      <c r="I9" s="9" t="s">
        <v>18</v>
      </c>
    </row>
    <row r="10" spans="1:9" ht="15">
      <c r="A10">
        <v>16</v>
      </c>
      <c r="B10">
        <f>(F10/F35)*100</f>
        <v>0</v>
      </c>
      <c r="C10">
        <v>0</v>
      </c>
      <c r="D10">
        <v>0</v>
      </c>
      <c r="E10">
        <v>100</v>
      </c>
      <c r="F10">
        <v>0</v>
      </c>
      <c r="H10" s="8" t="s">
        <v>19</v>
      </c>
      <c r="I10" s="9" t="s">
        <v>37</v>
      </c>
    </row>
    <row r="11" spans="1:9" ht="15">
      <c r="A11">
        <v>17</v>
      </c>
      <c r="B11">
        <f>(F11/F35)*100</f>
        <v>18.181818181818183</v>
      </c>
      <c r="C11">
        <v>0</v>
      </c>
      <c r="D11">
        <v>0</v>
      </c>
      <c r="E11">
        <v>100</v>
      </c>
      <c r="F11">
        <f>2/71</f>
        <v>2.8169014084507043E-2</v>
      </c>
      <c r="H11" s="8" t="s">
        <v>21</v>
      </c>
      <c r="I11" s="9" t="s">
        <v>38</v>
      </c>
    </row>
    <row r="12" spans="1:9" ht="15.75">
      <c r="A12">
        <v>18</v>
      </c>
      <c r="B12">
        <f>(F12/F35)*100</f>
        <v>18.181818181818183</v>
      </c>
      <c r="C12">
        <v>0</v>
      </c>
      <c r="D12">
        <v>0</v>
      </c>
      <c r="E12">
        <v>100</v>
      </c>
      <c r="F12">
        <f>2/71</f>
        <v>2.8169014084507043E-2</v>
      </c>
      <c r="H12" s="10" t="s">
        <v>23</v>
      </c>
      <c r="I12" s="11" t="s">
        <v>39</v>
      </c>
    </row>
    <row r="13" spans="1:9" ht="15" thickTop="1">
      <c r="A13">
        <v>19</v>
      </c>
      <c r="B13">
        <f>(F13/F35)*100</f>
        <v>36.363636363636367</v>
      </c>
      <c r="C13">
        <v>0</v>
      </c>
      <c r="D13">
        <v>0</v>
      </c>
      <c r="E13">
        <v>100</v>
      </c>
      <c r="F13">
        <f>4/71</f>
        <v>5.6338028169014086E-2</v>
      </c>
    </row>
    <row r="14" spans="1:9" ht="15">
      <c r="A14">
        <v>20</v>
      </c>
      <c r="B14">
        <f>(F14/F35)*100</f>
        <v>27.272727272727277</v>
      </c>
      <c r="C14">
        <v>0</v>
      </c>
      <c r="D14">
        <v>0</v>
      </c>
      <c r="E14">
        <v>100</v>
      </c>
      <c r="F14">
        <f>3/71</f>
        <v>4.2253521126760563E-2</v>
      </c>
    </row>
    <row r="15" spans="1:9" ht="15">
      <c r="A15">
        <v>21</v>
      </c>
      <c r="B15">
        <f>(F15/F35)*100</f>
        <v>45.45454545454546</v>
      </c>
      <c r="C15">
        <v>0</v>
      </c>
      <c r="D15">
        <v>0</v>
      </c>
      <c r="E15">
        <v>100</v>
      </c>
      <c r="F15">
        <f>5/71</f>
        <v>7.0422535211267609E-2</v>
      </c>
    </row>
    <row r="16" spans="1:9" ht="15">
      <c r="A16">
        <v>22</v>
      </c>
      <c r="B16">
        <f>(F16/F35)*100</f>
        <v>45.45454545454546</v>
      </c>
      <c r="C16">
        <v>0</v>
      </c>
      <c r="D16">
        <v>0</v>
      </c>
      <c r="E16">
        <v>100</v>
      </c>
      <c r="F16">
        <f>5/71</f>
        <v>7.0422535211267609E-2</v>
      </c>
    </row>
    <row r="17" spans="1:6" ht="15">
      <c r="A17">
        <v>23</v>
      </c>
      <c r="B17">
        <f>(F17/F35)*100</f>
        <v>18.181818181818183</v>
      </c>
      <c r="C17">
        <v>0</v>
      </c>
      <c r="D17">
        <v>0</v>
      </c>
      <c r="E17">
        <v>100</v>
      </c>
      <c r="F17">
        <f>2/71</f>
        <v>2.8169014084507043E-2</v>
      </c>
    </row>
    <row r="18" spans="1:6" ht="15">
      <c r="A18">
        <v>24</v>
      </c>
      <c r="B18">
        <f>(F18/F35)*100</f>
        <v>36.363636363636367</v>
      </c>
      <c r="C18">
        <v>0</v>
      </c>
      <c r="D18">
        <v>0</v>
      </c>
      <c r="E18">
        <v>100</v>
      </c>
      <c r="F18">
        <f>4/71</f>
        <v>5.6338028169014086E-2</v>
      </c>
    </row>
    <row r="19" spans="1:6" ht="15">
      <c r="A19">
        <v>25</v>
      </c>
      <c r="B19">
        <f>(F19/F35)*100</f>
        <v>18.181818181818183</v>
      </c>
      <c r="C19">
        <v>0</v>
      </c>
      <c r="D19">
        <v>0</v>
      </c>
      <c r="E19">
        <v>100</v>
      </c>
      <c r="F19">
        <f>2/71</f>
        <v>2.8169014084507043E-2</v>
      </c>
    </row>
    <row r="20" spans="1:6" ht="15">
      <c r="A20">
        <v>26</v>
      </c>
      <c r="B20">
        <f>(F20/F35)*100</f>
        <v>45.45454545454546</v>
      </c>
      <c r="C20">
        <v>0</v>
      </c>
      <c r="D20">
        <v>0</v>
      </c>
      <c r="E20">
        <v>100</v>
      </c>
      <c r="F20">
        <f>5/71</f>
        <v>7.0422535211267609E-2</v>
      </c>
    </row>
    <row r="21" spans="1:6" ht="15">
      <c r="A21">
        <v>27</v>
      </c>
      <c r="B21">
        <f>(F21/F35)*100</f>
        <v>9.0909090909090917</v>
      </c>
      <c r="C21">
        <v>0</v>
      </c>
      <c r="D21">
        <v>0</v>
      </c>
      <c r="E21">
        <v>100</v>
      </c>
      <c r="F21">
        <f>1/71</f>
        <v>1.4084507042253521E-2</v>
      </c>
    </row>
    <row r="22" spans="1:6" ht="15">
      <c r="A22">
        <v>28</v>
      </c>
      <c r="B22">
        <f>(F22/F35)*100</f>
        <v>45.45454545454546</v>
      </c>
      <c r="C22">
        <v>0</v>
      </c>
      <c r="D22">
        <v>0</v>
      </c>
      <c r="E22">
        <v>100</v>
      </c>
      <c r="F22">
        <f>5/71</f>
        <v>7.0422535211267609E-2</v>
      </c>
    </row>
    <row r="23" spans="1:6" ht="15">
      <c r="A23">
        <v>29</v>
      </c>
      <c r="B23">
        <f>(F23/F35)*100</f>
        <v>63.636363636363633</v>
      </c>
      <c r="C23">
        <v>0</v>
      </c>
      <c r="D23">
        <v>0</v>
      </c>
      <c r="E23">
        <v>100</v>
      </c>
      <c r="F23">
        <f>7/71</f>
        <v>9.8591549295774641E-2</v>
      </c>
    </row>
    <row r="24" spans="1:6" ht="15">
      <c r="A24">
        <v>30</v>
      </c>
      <c r="B24">
        <f>(F24/F35)*100</f>
        <v>100</v>
      </c>
      <c r="C24">
        <v>0</v>
      </c>
      <c r="D24">
        <v>0</v>
      </c>
      <c r="E24">
        <v>100</v>
      </c>
      <c r="F24">
        <f>11/71</f>
        <v>0.15492957746478872</v>
      </c>
    </row>
    <row r="25" spans="1:6" ht="15">
      <c r="A25">
        <v>31</v>
      </c>
      <c r="B25">
        <f>(F25/F35)*100</f>
        <v>72.727272727272734</v>
      </c>
      <c r="C25">
        <v>0</v>
      </c>
      <c r="D25">
        <v>0</v>
      </c>
      <c r="E25">
        <v>100</v>
      </c>
      <c r="F25">
        <f>8/71</f>
        <v>0.11267605633802817</v>
      </c>
    </row>
    <row r="26" spans="1:6" ht="15">
      <c r="A26">
        <v>32</v>
      </c>
      <c r="B26">
        <f>(F26/F35)*100</f>
        <v>0</v>
      </c>
      <c r="C26">
        <v>0</v>
      </c>
      <c r="D26">
        <v>0</v>
      </c>
      <c r="E26">
        <v>100</v>
      </c>
      <c r="F26">
        <v>0</v>
      </c>
    </row>
    <row r="27" spans="1:6" ht="15">
      <c r="A27">
        <v>33</v>
      </c>
      <c r="B27">
        <f>(F27/F35)*100</f>
        <v>0</v>
      </c>
      <c r="C27">
        <v>0</v>
      </c>
      <c r="D27">
        <v>0</v>
      </c>
      <c r="E27">
        <v>100</v>
      </c>
      <c r="F27">
        <v>0</v>
      </c>
    </row>
    <row r="28" spans="1:6" ht="15">
      <c r="A28">
        <v>34</v>
      </c>
      <c r="B28">
        <f>(F28/F35)*100</f>
        <v>0</v>
      </c>
      <c r="C28">
        <v>0</v>
      </c>
      <c r="D28">
        <v>0</v>
      </c>
      <c r="E28">
        <v>100</v>
      </c>
      <c r="F28">
        <v>0</v>
      </c>
    </row>
    <row r="29" spans="1:6" ht="15">
      <c r="A29">
        <v>35</v>
      </c>
      <c r="B29">
        <f>(F29/F35)*100</f>
        <v>0</v>
      </c>
      <c r="C29">
        <v>0</v>
      </c>
      <c r="D29">
        <v>0</v>
      </c>
      <c r="E29">
        <v>100</v>
      </c>
      <c r="F29">
        <v>0</v>
      </c>
    </row>
    <row r="30" spans="1:6" ht="15">
      <c r="A30">
        <v>36</v>
      </c>
      <c r="B30">
        <f>(F30/F35)*100</f>
        <v>0</v>
      </c>
      <c r="C30">
        <v>0</v>
      </c>
      <c r="D30">
        <v>0</v>
      </c>
      <c r="E30">
        <v>100</v>
      </c>
      <c r="F30">
        <v>0</v>
      </c>
    </row>
    <row r="31" spans="1:6" ht="15">
      <c r="A31">
        <v>37</v>
      </c>
      <c r="B31">
        <f>(F31/F35)*100</f>
        <v>0</v>
      </c>
      <c r="C31">
        <v>0</v>
      </c>
      <c r="D31">
        <v>0</v>
      </c>
      <c r="E31">
        <v>100</v>
      </c>
      <c r="F31">
        <v>0</v>
      </c>
    </row>
    <row r="32" spans="1:6" ht="15">
      <c r="A32">
        <v>38</v>
      </c>
      <c r="B32">
        <f>(F32/F35)*100</f>
        <v>0</v>
      </c>
      <c r="C32">
        <v>0</v>
      </c>
      <c r="D32">
        <v>0</v>
      </c>
      <c r="E32">
        <v>100</v>
      </c>
      <c r="F32">
        <v>0</v>
      </c>
    </row>
    <row r="33" spans="1:11" ht="15">
      <c r="A33">
        <v>39</v>
      </c>
      <c r="B33">
        <f>(F33/F35)*100</f>
        <v>0</v>
      </c>
      <c r="C33">
        <v>0</v>
      </c>
      <c r="D33">
        <v>0</v>
      </c>
      <c r="E33">
        <v>100</v>
      </c>
      <c r="F33">
        <v>0</v>
      </c>
    </row>
    <row r="34" spans="1:11" ht="15">
      <c r="A34">
        <v>40</v>
      </c>
      <c r="B34">
        <f>(F34/F35)*100</f>
        <v>0</v>
      </c>
      <c r="C34">
        <v>0</v>
      </c>
      <c r="D34">
        <v>0</v>
      </c>
      <c r="E34">
        <v>100</v>
      </c>
      <c r="F34">
        <v>0</v>
      </c>
      <c r="K34" t="s">
        <v>40</v>
      </c>
    </row>
    <row r="35" spans="1:11" ht="15">
      <c r="F35">
        <f>MAX(F2:F34)</f>
        <v>0.15492957746478872</v>
      </c>
      <c r="K35" t="s">
        <v>41</v>
      </c>
    </row>
    <row r="36" spans="1:11" ht="15">
      <c r="B36" s="13" t="s">
        <v>42</v>
      </c>
    </row>
    <row r="38" spans="1:11" ht="15"/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lauren.jarvis@dfo-mpo.gc.ca</cp:lastModifiedBy>
  <cp:revision/>
  <dcterms:created xsi:type="dcterms:W3CDTF">2015-06-05T18:17:20Z</dcterms:created>
  <dcterms:modified xsi:type="dcterms:W3CDTF">2024-07-12T20:35:09Z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2020-12-22T19:14:56Z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f2d625b9-ae27-4576-a56e-00002701c05d</vt:lpwstr>
  </property>
  <property fmtid="{D5CDD505-2E9C-101B-9397-08002B2CF9AE}" pid="8" name="MSIP_Label_abf2ea38-542c-4b75-bd7d-582ec36a519f_ContentBits">
    <vt:lpwstr>2</vt:lpwstr>
  </property>
</Properties>
</file>