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33 - WarkNicola_S/"/>
    </mc:Choice>
  </mc:AlternateContent>
  <xr:revisionPtr revIDLastSave="0" documentId="13_ncr:1_{2DB92E94-3C47-7842-8FF5-45DAD3033933}" xr6:coauthVersionLast="47" xr6:coauthVersionMax="47" xr10:uidLastSave="{00000000-0000-0000-0000-000000000000}"/>
  <bookViews>
    <workbookView xWindow="2880" yWindow="640" windowWidth="25600" windowHeight="15500" activeTab="1" xr2:uid="{00000000-000D-0000-FFFF-FFFF00000000}"/>
  </bookViews>
  <sheets>
    <sheet name="FinalSR" sheetId="1" r:id="rId1"/>
    <sheet name="AdditionalData" sheetId="2" r:id="rId2"/>
    <sheet name="MoreData" sheetId="14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" i="2"/>
  <c r="K26" i="14"/>
  <c r="K25" i="14"/>
  <c r="I24" i="14"/>
  <c r="Q23" i="14"/>
  <c r="O23" i="14"/>
  <c r="I23" i="14"/>
  <c r="G23" i="14"/>
  <c r="F23" i="14"/>
  <c r="Q22" i="14"/>
  <c r="O22" i="14"/>
  <c r="I22" i="14"/>
  <c r="G22" i="14"/>
  <c r="F22" i="14"/>
  <c r="Q21" i="14"/>
  <c r="O21" i="14"/>
  <c r="I21" i="14"/>
  <c r="G21" i="14"/>
  <c r="F21" i="14"/>
  <c r="Q20" i="14"/>
  <c r="O20" i="14"/>
  <c r="I20" i="14"/>
  <c r="G20" i="14"/>
  <c r="F20" i="14"/>
  <c r="Q19" i="14"/>
  <c r="O19" i="14"/>
  <c r="I19" i="14"/>
  <c r="G19" i="14"/>
  <c r="F19" i="14"/>
  <c r="Q18" i="14"/>
  <c r="O18" i="14"/>
  <c r="I18" i="14"/>
  <c r="G18" i="14"/>
  <c r="F18" i="14"/>
  <c r="Q17" i="14"/>
  <c r="O17" i="14"/>
  <c r="I17" i="14"/>
  <c r="G17" i="14"/>
  <c r="F17" i="14"/>
  <c r="Q16" i="14"/>
  <c r="O16" i="14"/>
  <c r="I16" i="14"/>
  <c r="G16" i="14"/>
  <c r="F16" i="14"/>
  <c r="Q15" i="14"/>
  <c r="O15" i="14"/>
  <c r="I15" i="14"/>
  <c r="G15" i="14"/>
  <c r="F15" i="14"/>
  <c r="Q14" i="14"/>
  <c r="O14" i="14"/>
  <c r="I14" i="14"/>
  <c r="G14" i="14"/>
  <c r="F14" i="14"/>
  <c r="Q13" i="14"/>
  <c r="O13" i="14"/>
  <c r="I13" i="14"/>
  <c r="G13" i="14"/>
  <c r="F13" i="14"/>
  <c r="Q12" i="14"/>
  <c r="O12" i="14"/>
  <c r="I12" i="14"/>
  <c r="G12" i="14"/>
  <c r="F12" i="14"/>
  <c r="Q11" i="14"/>
  <c r="O11" i="14"/>
  <c r="I11" i="14"/>
  <c r="G11" i="14"/>
  <c r="F11" i="14"/>
  <c r="Q10" i="14"/>
  <c r="O10" i="14"/>
  <c r="I10" i="14"/>
  <c r="G10" i="14"/>
  <c r="F10" i="14"/>
  <c r="Q9" i="14"/>
  <c r="O9" i="14"/>
  <c r="I9" i="14"/>
  <c r="G9" i="14"/>
  <c r="F9" i="14"/>
  <c r="Q8" i="14"/>
  <c r="O8" i="14"/>
  <c r="I8" i="14"/>
  <c r="G8" i="14"/>
  <c r="F8" i="14"/>
  <c r="Q7" i="14"/>
  <c r="O7" i="14"/>
  <c r="I7" i="14"/>
  <c r="G7" i="14"/>
  <c r="F7" i="14"/>
  <c r="Q6" i="14"/>
  <c r="O6" i="14"/>
  <c r="I6" i="14"/>
  <c r="G6" i="14"/>
  <c r="F6" i="14"/>
  <c r="Q5" i="14"/>
  <c r="O5" i="14"/>
  <c r="I5" i="14"/>
  <c r="G5" i="14"/>
  <c r="F5" i="14"/>
  <c r="Q4" i="14"/>
  <c r="O4" i="14"/>
  <c r="I4" i="14"/>
  <c r="G4" i="14"/>
  <c r="F4" i="14"/>
  <c r="Q3" i="14"/>
  <c r="O3" i="14"/>
  <c r="I3" i="14"/>
  <c r="G3" i="14"/>
  <c r="F3" i="14"/>
  <c r="Q2" i="14"/>
  <c r="O2" i="14"/>
  <c r="I2" i="14"/>
  <c r="G2" i="14"/>
  <c r="F2" i="14"/>
</calcChain>
</file>

<file path=xl/sharedStrings.xml><?xml version="1.0" encoding="utf-8"?>
<sst xmlns="http://schemas.openxmlformats.org/spreadsheetml/2006/main" count="121" uniqueCount="76">
  <si>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</si>
  <si>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</si>
  <si>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</si>
  <si>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</si>
  <si>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</si>
  <si>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</si>
  <si>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</si>
  <si>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</si>
  <si>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</si>
  <si>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</si>
  <si>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</si>
  <si>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</si>
  <si>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</si>
  <si>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</si>
  <si>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</si>
  <si>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</si>
  <si>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</si>
  <si>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</si>
  <si>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</si>
  <si>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</si>
  <si>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</si>
  <si>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</si>
  <si>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</si>
  <si>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</si>
  <si>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</si>
  <si>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Original study axis units</t>
  </si>
  <si>
    <t>Y axis standardized to one, x-axis standardized to % MAD</t>
  </si>
  <si>
    <t>Final curve was derived from linear regression.</t>
  </si>
  <si>
    <t>Y (vital rate)</t>
  </si>
  <si>
    <t>X:</t>
  </si>
  <si>
    <t>Y:</t>
  </si>
  <si>
    <t xml:space="preserve">Source: </t>
  </si>
  <si>
    <t>Comment:</t>
  </si>
  <si>
    <t>All seasons</t>
  </si>
  <si>
    <r>
      <t xml:space="preserve">Warkentin, L., Parken, C.K., Bailey, R., and Moore, J.W. 2022. Low summer river flows associated with low productivity of Chinook salmon in a watershed with shifting hydrology. Ecol. Solut. Evid.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:e12124.</t>
    </r>
  </si>
  <si>
    <t>From fig. 4f --&gt;</t>
  </si>
  <si>
    <t>Mean rearing August discharge</t>
  </si>
  <si>
    <t>Residual recruits</t>
  </si>
  <si>
    <t>Mean rearing August Discharge (%MAD)</t>
  </si>
  <si>
    <t>Residual Recruits + mean recruits</t>
  </si>
  <si>
    <t xml:space="preserve"> from Fig 4a --&gt;      (to calculate mean and std. recruits)</t>
  </si>
  <si>
    <t>Spawners</t>
  </si>
  <si>
    <t>Wild Recruits</t>
  </si>
  <si>
    <t xml:space="preserve"> from Fig 4c --&gt;</t>
  </si>
  <si>
    <t>Mean August spawning discharge</t>
  </si>
  <si>
    <t>Mean August spawning  Discharge (%MAD)</t>
  </si>
  <si>
    <t>Residual Recruits</t>
  </si>
  <si>
    <t>Fig. 4</t>
  </si>
  <si>
    <t>29.8 cms (Naturalized discharge, i.e. measured discharge plus estimated withdrawals)</t>
  </si>
  <si>
    <t xml:space="preserve">digitized data checks out </t>
  </si>
  <si>
    <t>Nicola River, BC</t>
  </si>
  <si>
    <t>1992-2013</t>
  </si>
  <si>
    <t>Juvenile (YOY recruits) for Ho1; adults for Ho2</t>
  </si>
  <si>
    <t>Ho1:</t>
  </si>
  <si>
    <t>Young of the year recruits (residuals from the stock-recruit curve) are positively correlated with summer low flows</t>
  </si>
  <si>
    <t>Ho2:</t>
  </si>
  <si>
    <t>Young of the year recruits (residuals from the stock-recruit curve)  are positively correlated with Aug flows during the spawning period (ie. flows affect adult passage and availability of spawning habitat the year before juveniles are counted)</t>
  </si>
  <si>
    <t xml:space="preserve">August discharge during the brood year for Ho1 vs. Aug discharge in the spawning (brood) year for Ho2 </t>
  </si>
  <si>
    <t>Residual recruits (Ho1) or total number of spawners (Ho2)</t>
  </si>
  <si>
    <t>MAD</t>
  </si>
  <si>
    <t>August flow during rearing vs spawning:</t>
  </si>
  <si>
    <r>
      <rPr>
        <b/>
        <sz val="11"/>
        <color theme="1"/>
        <rFont val="Calibri"/>
        <family val="2"/>
        <scheme val="minor"/>
      </rPr>
      <t>Spawning: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August flow when spawners were migrating upstream and waiting to spawn in brood year</t>
    </r>
  </si>
  <si>
    <r>
      <rPr>
        <b/>
        <sz val="11"/>
        <color theme="1"/>
        <rFont val="Calibri"/>
        <family val="2"/>
        <scheme val="minor"/>
      </rPr>
      <t xml:space="preserve">Rearing: </t>
    </r>
    <r>
      <rPr>
        <sz val="11"/>
        <color rgb="FFFF0000"/>
        <rFont val="Calibri"/>
        <family val="2"/>
        <scheme val="minor"/>
      </rPr>
      <t>Mean August flow in summer when juveniles were rearing (brood year +1)</t>
    </r>
  </si>
  <si>
    <t xml:space="preserve">                   (this means they are the same value offset by 1 year)</t>
  </si>
  <si>
    <r>
      <t xml:space="preserve">Implicit pathway of effect </t>
    </r>
    <r>
      <rPr>
        <sz val="11"/>
        <color rgb="FFFF0000"/>
        <rFont val="Calibri"/>
        <family val="2"/>
        <scheme val="minor"/>
      </rPr>
      <t>for Ho1</t>
    </r>
    <r>
      <rPr>
        <sz val="11"/>
        <color theme="1"/>
        <rFont val="Calibri"/>
        <family val="2"/>
        <scheme val="minor"/>
      </rPr>
      <t>: survival</t>
    </r>
  </si>
  <si>
    <r>
      <t xml:space="preserve">Implicit pathway of effect </t>
    </r>
    <r>
      <rPr>
        <sz val="11"/>
        <color rgb="FFFF0000"/>
        <rFont val="Calibri"/>
        <family val="2"/>
        <scheme val="minor"/>
      </rPr>
      <t>for Ho2</t>
    </r>
    <r>
      <rPr>
        <sz val="11"/>
        <color theme="1"/>
        <rFont val="Calibri"/>
        <family val="2"/>
        <scheme val="minor"/>
      </rPr>
      <t>: passage limitation OR spawnign habitat area limitation</t>
    </r>
  </si>
  <si>
    <t>Mean recruits:</t>
  </si>
  <si>
    <t>S.D. recruits:</t>
  </si>
  <si>
    <t>Warkentin et al. 2022</t>
  </si>
  <si>
    <t>Chinook Salmon</t>
  </si>
  <si>
    <t>Nicola River, BC, Canada</t>
  </si>
  <si>
    <t>Chinook</t>
  </si>
  <si>
    <t>WarkentS</t>
  </si>
  <si>
    <t>PredictedY</t>
  </si>
  <si>
    <t>Adults</t>
  </si>
  <si>
    <t>RTotal number of spawners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</si>
</sst>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9" fillId="0" borderId="0" xfId="0" applyFont="1"/>
    <xf numFmtId="0" fontId="8" fillId="8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8" borderId="12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0" fillId="8" borderId="0" xfId="0" applyFont="1" applyFill="1"/>
    <xf numFmtId="0" fontId="11" fillId="0" borderId="0" xfId="0" applyFont="1"/>
    <xf numFmtId="0" fontId="8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FinalSR!$A$2:$A$23</c:f>
              <c:numCache>
                <c:formatCode>General</c:formatCode>
                <c:ptCount val="22"/>
                <c:pt idx="0">
                  <c:v>11.65536913</c:v>
                </c:pt>
                <c:pt idx="1">
                  <c:v>13.493288590000001</c:v>
                </c:pt>
                <c:pt idx="2">
                  <c:v>13.512080539999999</c:v>
                </c:pt>
                <c:pt idx="3">
                  <c:v>14.38926174</c:v>
                </c:pt>
                <c:pt idx="4">
                  <c:v>14.99161074</c:v>
                </c:pt>
                <c:pt idx="5">
                  <c:v>15.65167785</c:v>
                </c:pt>
                <c:pt idx="6">
                  <c:v>16.8</c:v>
                </c:pt>
                <c:pt idx="7">
                  <c:v>16.946308720000001</c:v>
                </c:pt>
                <c:pt idx="8">
                  <c:v>20.36946309</c:v>
                </c:pt>
                <c:pt idx="9">
                  <c:v>22.902684560000001</c:v>
                </c:pt>
                <c:pt idx="10">
                  <c:v>23.038590599999999</c:v>
                </c:pt>
                <c:pt idx="11">
                  <c:v>25.528859059999998</c:v>
                </c:pt>
                <c:pt idx="12">
                  <c:v>26.39899329</c:v>
                </c:pt>
                <c:pt idx="13">
                  <c:v>28.239932889999999</c:v>
                </c:pt>
                <c:pt idx="14">
                  <c:v>29.752684559999999</c:v>
                </c:pt>
                <c:pt idx="15">
                  <c:v>29.882885909999999</c:v>
                </c:pt>
                <c:pt idx="16">
                  <c:v>33.14295302</c:v>
                </c:pt>
                <c:pt idx="17">
                  <c:v>35.569463089999999</c:v>
                </c:pt>
                <c:pt idx="18">
                  <c:v>43.722818789999998</c:v>
                </c:pt>
                <c:pt idx="19">
                  <c:v>46.197986579999998</c:v>
                </c:pt>
                <c:pt idx="20">
                  <c:v>63.531879189999998</c:v>
                </c:pt>
                <c:pt idx="21">
                  <c:v>91.341946309999997</c:v>
                </c:pt>
              </c:numCache>
            </c:numRef>
          </c:xVal>
          <c:yVal>
            <c:numRef>
              <c:f>FinalSR!$B$2:$B$23</c:f>
              <c:numCache>
                <c:formatCode>General</c:formatCode>
                <c:ptCount val="22"/>
                <c:pt idx="0">
                  <c:v>33.731130873699996</c:v>
                </c:pt>
                <c:pt idx="1">
                  <c:v>34.631711409099999</c:v>
                </c:pt>
                <c:pt idx="2">
                  <c:v>34.640919464600003</c:v>
                </c:pt>
                <c:pt idx="3">
                  <c:v>35.070738252599995</c:v>
                </c:pt>
                <c:pt idx="4">
                  <c:v>35.365889262600007</c:v>
                </c:pt>
                <c:pt idx="5">
                  <c:v>35.689322146500004</c:v>
                </c:pt>
                <c:pt idx="6">
                  <c:v>36.252000000000002</c:v>
                </c:pt>
                <c:pt idx="7">
                  <c:v>36.323691272800005</c:v>
                </c:pt>
                <c:pt idx="8">
                  <c:v>38.001036914099998</c:v>
                </c:pt>
                <c:pt idx="9">
                  <c:v>39.242315434399998</c:v>
                </c:pt>
                <c:pt idx="10">
                  <c:v>39.308909394000004</c:v>
                </c:pt>
                <c:pt idx="11">
                  <c:v>40.529140939400001</c:v>
                </c:pt>
                <c:pt idx="12">
                  <c:v>40.955506712099996</c:v>
                </c:pt>
                <c:pt idx="13">
                  <c:v>41.8575671161</c:v>
                </c:pt>
                <c:pt idx="14">
                  <c:v>42.598815434400002</c:v>
                </c:pt>
                <c:pt idx="15">
                  <c:v>42.662614095899997</c:v>
                </c:pt>
                <c:pt idx="16">
                  <c:v>44.260046979800002</c:v>
                </c:pt>
                <c:pt idx="17">
                  <c:v>45.449036914099999</c:v>
                </c:pt>
                <c:pt idx="18">
                  <c:v>49.444181207100002</c:v>
                </c:pt>
                <c:pt idx="19">
                  <c:v>50.657013424199995</c:v>
                </c:pt>
                <c:pt idx="20">
                  <c:v>59.150620803099997</c:v>
                </c:pt>
                <c:pt idx="21">
                  <c:v>72.777553691899996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71-4F48-AE65-B8730BF20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711648"/>
        <c:axId val="1890056975"/>
      </c:scatterChart>
      <c:valAx>
        <c:axId val="21771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056975"/>
        <c:crosses val="autoZero"/>
        <c:crossBetween val="midCat"/>
      </c:valAx>
      <c:valAx>
        <c:axId val="189005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71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AdditionalData!$L$2:$L$23</c:f>
              <c:numCache>
                <c:formatCode>General</c:formatCode>
                <c:ptCount val="22"/>
                <c:pt idx="0">
                  <c:v>11.65536913</c:v>
                </c:pt>
                <c:pt idx="1">
                  <c:v>13.493288590000001</c:v>
                </c:pt>
                <c:pt idx="2">
                  <c:v>13.512080539999999</c:v>
                </c:pt>
                <c:pt idx="3">
                  <c:v>14.38926174</c:v>
                </c:pt>
                <c:pt idx="4">
                  <c:v>14.99161074</c:v>
                </c:pt>
                <c:pt idx="5">
                  <c:v>15.65167785</c:v>
                </c:pt>
                <c:pt idx="6">
                  <c:v>16.8</c:v>
                </c:pt>
                <c:pt idx="7">
                  <c:v>16.946308720000001</c:v>
                </c:pt>
                <c:pt idx="8">
                  <c:v>20.36946309</c:v>
                </c:pt>
                <c:pt idx="9">
                  <c:v>22.902684560000001</c:v>
                </c:pt>
                <c:pt idx="10">
                  <c:v>23.038590599999999</c:v>
                </c:pt>
                <c:pt idx="11">
                  <c:v>25.528859059999998</c:v>
                </c:pt>
                <c:pt idx="12">
                  <c:v>26.39899329</c:v>
                </c:pt>
                <c:pt idx="13">
                  <c:v>28.239932889999999</c:v>
                </c:pt>
                <c:pt idx="14">
                  <c:v>29.752684559999999</c:v>
                </c:pt>
                <c:pt idx="15">
                  <c:v>29.882885909999999</c:v>
                </c:pt>
                <c:pt idx="16">
                  <c:v>33.14295302</c:v>
                </c:pt>
                <c:pt idx="17">
                  <c:v>35.569463089999999</c:v>
                </c:pt>
                <c:pt idx="18">
                  <c:v>43.722818789999998</c:v>
                </c:pt>
                <c:pt idx="19">
                  <c:v>46.197986579999998</c:v>
                </c:pt>
                <c:pt idx="20">
                  <c:v>63.531879189999998</c:v>
                </c:pt>
                <c:pt idx="21">
                  <c:v>91.341946309999997</c:v>
                </c:pt>
              </c:numCache>
            </c:numRef>
          </c:xVal>
          <c:yVal>
            <c:numRef>
              <c:f>AdditionalData!$M$2:$M$23</c:f>
              <c:numCache>
                <c:formatCode>General</c:formatCode>
                <c:ptCount val="22"/>
                <c:pt idx="0">
                  <c:v>0.2019104998</c:v>
                </c:pt>
                <c:pt idx="1">
                  <c:v>0.53726291410000004</c:v>
                </c:pt>
                <c:pt idx="2">
                  <c:v>0.1069440291</c:v>
                </c:pt>
                <c:pt idx="3">
                  <c:v>0.32489907600000001</c:v>
                </c:pt>
                <c:pt idx="4">
                  <c:v>0.19747837090000001</c:v>
                </c:pt>
                <c:pt idx="5">
                  <c:v>0.78829677730000003</c:v>
                </c:pt>
                <c:pt idx="6">
                  <c:v>1</c:v>
                </c:pt>
                <c:pt idx="7">
                  <c:v>0.13435956939999999</c:v>
                </c:pt>
                <c:pt idx="8">
                  <c:v>0.29230671289999999</c:v>
                </c:pt>
                <c:pt idx="9">
                  <c:v>9.1155320299999995E-2</c:v>
                </c:pt>
                <c:pt idx="10">
                  <c:v>0.3609626728</c:v>
                </c:pt>
                <c:pt idx="11">
                  <c:v>0.39776495779999999</c:v>
                </c:pt>
                <c:pt idx="12">
                  <c:v>0.54888974570000004</c:v>
                </c:pt>
                <c:pt idx="13">
                  <c:v>0.59882026099999996</c:v>
                </c:pt>
                <c:pt idx="14">
                  <c:v>0.20969375069999999</c:v>
                </c:pt>
                <c:pt idx="15">
                  <c:v>0.40767418929999999</c:v>
                </c:pt>
                <c:pt idx="16">
                  <c:v>0.57124857520000005</c:v>
                </c:pt>
                <c:pt idx="17">
                  <c:v>9.1545684000000002E-2</c:v>
                </c:pt>
                <c:pt idx="18">
                  <c:v>0.44301711469999999</c:v>
                </c:pt>
                <c:pt idx="19">
                  <c:v>0.34803863280000003</c:v>
                </c:pt>
                <c:pt idx="20">
                  <c:v>0.94229223949999996</c:v>
                </c:pt>
                <c:pt idx="21">
                  <c:v>0.66135051410000001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AdditionalData!$L$2:$L$23</c:f>
              <c:numCache>
                <c:formatCode>General</c:formatCode>
                <c:ptCount val="22"/>
                <c:pt idx="0">
                  <c:v>11.65536913</c:v>
                </c:pt>
                <c:pt idx="1">
                  <c:v>13.493288590000001</c:v>
                </c:pt>
                <c:pt idx="2">
                  <c:v>13.512080539999999</c:v>
                </c:pt>
                <c:pt idx="3">
                  <c:v>14.38926174</c:v>
                </c:pt>
                <c:pt idx="4">
                  <c:v>14.99161074</c:v>
                </c:pt>
                <c:pt idx="5">
                  <c:v>15.65167785</c:v>
                </c:pt>
                <c:pt idx="6">
                  <c:v>16.8</c:v>
                </c:pt>
                <c:pt idx="7">
                  <c:v>16.946308720000001</c:v>
                </c:pt>
                <c:pt idx="8">
                  <c:v>20.36946309</c:v>
                </c:pt>
                <c:pt idx="9">
                  <c:v>22.902684560000001</c:v>
                </c:pt>
                <c:pt idx="10">
                  <c:v>23.038590599999999</c:v>
                </c:pt>
                <c:pt idx="11">
                  <c:v>25.528859059999998</c:v>
                </c:pt>
                <c:pt idx="12">
                  <c:v>26.39899329</c:v>
                </c:pt>
                <c:pt idx="13">
                  <c:v>28.239932889999999</c:v>
                </c:pt>
                <c:pt idx="14">
                  <c:v>29.752684559999999</c:v>
                </c:pt>
                <c:pt idx="15">
                  <c:v>29.882885909999999</c:v>
                </c:pt>
                <c:pt idx="16">
                  <c:v>33.14295302</c:v>
                </c:pt>
                <c:pt idx="17">
                  <c:v>35.569463089999999</c:v>
                </c:pt>
                <c:pt idx="18">
                  <c:v>43.722818789999998</c:v>
                </c:pt>
                <c:pt idx="19">
                  <c:v>46.197986579999998</c:v>
                </c:pt>
                <c:pt idx="20">
                  <c:v>63.531879189999998</c:v>
                </c:pt>
                <c:pt idx="21">
                  <c:v>91.341946309999997</c:v>
                </c:pt>
              </c:numCache>
            </c:numRef>
          </c:xVal>
          <c:yVal>
            <c:numRef>
              <c:f>AdditionalData!$N$2:$N$23</c:f>
              <c:numCache>
                <c:formatCode>General</c:formatCode>
                <c:ptCount val="22"/>
                <c:pt idx="0">
                  <c:v>0.33731130873699999</c:v>
                </c:pt>
                <c:pt idx="1">
                  <c:v>0.34631711409100002</c:v>
                </c:pt>
                <c:pt idx="2">
                  <c:v>0.34640919464600001</c:v>
                </c:pt>
                <c:pt idx="3">
                  <c:v>0.35070738252599998</c:v>
                </c:pt>
                <c:pt idx="4">
                  <c:v>0.35365889262600003</c:v>
                </c:pt>
                <c:pt idx="5">
                  <c:v>0.35689322146500002</c:v>
                </c:pt>
                <c:pt idx="6">
                  <c:v>0.36252000000000001</c:v>
                </c:pt>
                <c:pt idx="7">
                  <c:v>0.36323691272800002</c:v>
                </c:pt>
                <c:pt idx="8">
                  <c:v>0.380010369141</c:v>
                </c:pt>
                <c:pt idx="9">
                  <c:v>0.39242315434399999</c:v>
                </c:pt>
                <c:pt idx="10">
                  <c:v>0.39308909394000002</c:v>
                </c:pt>
                <c:pt idx="11">
                  <c:v>0.40529140939399999</c:v>
                </c:pt>
                <c:pt idx="12">
                  <c:v>0.40955506712099998</c:v>
                </c:pt>
                <c:pt idx="13">
                  <c:v>0.41857567116100003</c:v>
                </c:pt>
                <c:pt idx="14">
                  <c:v>0.425988154344</c:v>
                </c:pt>
                <c:pt idx="15">
                  <c:v>0.42662614095899998</c:v>
                </c:pt>
                <c:pt idx="16">
                  <c:v>0.442600469798</c:v>
                </c:pt>
                <c:pt idx="17">
                  <c:v>0.45449036914099999</c:v>
                </c:pt>
                <c:pt idx="18">
                  <c:v>0.49444181207100002</c:v>
                </c:pt>
                <c:pt idx="19">
                  <c:v>0.50657013424199993</c:v>
                </c:pt>
                <c:pt idx="20">
                  <c:v>0.59150620803099996</c:v>
                </c:pt>
                <c:pt idx="21">
                  <c:v>0.72777553691899999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ED-664F-9E8A-5F4A62471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AdditionalData!$J$2:$J$23</c:f>
              <c:numCache>
                <c:formatCode>General</c:formatCode>
                <c:ptCount val="22"/>
                <c:pt idx="0">
                  <c:v>3.4733000000000001</c:v>
                </c:pt>
                <c:pt idx="1">
                  <c:v>4.0209999999999999</c:v>
                </c:pt>
                <c:pt idx="2">
                  <c:v>4.0266000000000002</c:v>
                </c:pt>
                <c:pt idx="3">
                  <c:v>4.2880000000000003</c:v>
                </c:pt>
                <c:pt idx="4">
                  <c:v>4.4675000000000002</c:v>
                </c:pt>
                <c:pt idx="5">
                  <c:v>4.6642000000000001</c:v>
                </c:pt>
                <c:pt idx="6">
                  <c:v>5.0064000000000002</c:v>
                </c:pt>
                <c:pt idx="7">
                  <c:v>5.05</c:v>
                </c:pt>
                <c:pt idx="8">
                  <c:v>6.0701000000000001</c:v>
                </c:pt>
                <c:pt idx="9">
                  <c:v>6.8250000000000002</c:v>
                </c:pt>
                <c:pt idx="10">
                  <c:v>6.8654999999999999</c:v>
                </c:pt>
                <c:pt idx="11">
                  <c:v>7.6075999999999997</c:v>
                </c:pt>
                <c:pt idx="12">
                  <c:v>7.8669000000000002</c:v>
                </c:pt>
                <c:pt idx="13">
                  <c:v>8.4154999999999998</c:v>
                </c:pt>
                <c:pt idx="14">
                  <c:v>8.8663000000000007</c:v>
                </c:pt>
                <c:pt idx="15">
                  <c:v>8.9050999999999991</c:v>
                </c:pt>
                <c:pt idx="16">
                  <c:v>9.8765999999999998</c:v>
                </c:pt>
                <c:pt idx="17">
                  <c:v>10.5997</c:v>
                </c:pt>
                <c:pt idx="18">
                  <c:v>13.029400000000001</c:v>
                </c:pt>
                <c:pt idx="19">
                  <c:v>13.766999999999999</c:v>
                </c:pt>
                <c:pt idx="20">
                  <c:v>18.932500000000001</c:v>
                </c:pt>
                <c:pt idx="21">
                  <c:v>27.219899999999999</c:v>
                </c:pt>
              </c:numCache>
            </c:numRef>
          </c:xVal>
          <c:yVal>
            <c:numRef>
              <c:f>AdditionalData!$K$2:$K$23</c:f>
              <c:numCache>
                <c:formatCode>General</c:formatCode>
                <c:ptCount val="22"/>
                <c:pt idx="0">
                  <c:v>3362.04</c:v>
                </c:pt>
                <c:pt idx="1">
                  <c:v>8946.0400000000009</c:v>
                </c:pt>
                <c:pt idx="2">
                  <c:v>1780.74</c:v>
                </c:pt>
                <c:pt idx="3">
                  <c:v>5409.94</c:v>
                </c:pt>
                <c:pt idx="4">
                  <c:v>3288.24</c:v>
                </c:pt>
                <c:pt idx="5">
                  <c:v>13126.04</c:v>
                </c:pt>
                <c:pt idx="6">
                  <c:v>16651.14</c:v>
                </c:pt>
                <c:pt idx="7">
                  <c:v>2237.2399999999998</c:v>
                </c:pt>
                <c:pt idx="8">
                  <c:v>4867.24</c:v>
                </c:pt>
                <c:pt idx="9">
                  <c:v>1517.84</c:v>
                </c:pt>
                <c:pt idx="10">
                  <c:v>6010.44</c:v>
                </c:pt>
                <c:pt idx="11">
                  <c:v>6623.24</c:v>
                </c:pt>
                <c:pt idx="12">
                  <c:v>9139.64</c:v>
                </c:pt>
                <c:pt idx="13">
                  <c:v>9971.0400000000009</c:v>
                </c:pt>
                <c:pt idx="14">
                  <c:v>3491.64</c:v>
                </c:pt>
                <c:pt idx="15">
                  <c:v>6788.24</c:v>
                </c:pt>
                <c:pt idx="16">
                  <c:v>9511.94</c:v>
                </c:pt>
                <c:pt idx="17">
                  <c:v>1524.34</c:v>
                </c:pt>
                <c:pt idx="18">
                  <c:v>7376.74</c:v>
                </c:pt>
                <c:pt idx="19">
                  <c:v>5795.24</c:v>
                </c:pt>
                <c:pt idx="20">
                  <c:v>15690.24</c:v>
                </c:pt>
                <c:pt idx="21">
                  <c:v>11012.24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'[1]Warkentin et al. 2022'!$Q$1</c:f>
              <c:strCache>
                <c:ptCount val="1"/>
                <c:pt idx="0">
                  <c:v>Residual Recruits + mean recruits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7832458442694657E-2"/>
                  <c:y val="-0.162498906386701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'[1]Warkentin et al. 2022'!$O$2:$O$23</c:f>
              <c:numCache>
                <c:formatCode>General</c:formatCode>
                <c:ptCount val="22"/>
                <c:pt idx="0">
                  <c:v>11.655369127516778</c:v>
                </c:pt>
                <c:pt idx="1">
                  <c:v>13.493288590604028</c:v>
                </c:pt>
                <c:pt idx="2">
                  <c:v>13.512080536912752</c:v>
                </c:pt>
                <c:pt idx="3">
                  <c:v>14.389261744966445</c:v>
                </c:pt>
                <c:pt idx="4">
                  <c:v>14.991610738255034</c:v>
                </c:pt>
                <c:pt idx="5">
                  <c:v>15.651677852348994</c:v>
                </c:pt>
                <c:pt idx="6">
                  <c:v>16.8</c:v>
                </c:pt>
                <c:pt idx="7">
                  <c:v>16.946308724832214</c:v>
                </c:pt>
                <c:pt idx="8">
                  <c:v>20.36946308724832</c:v>
                </c:pt>
                <c:pt idx="9">
                  <c:v>22.902684563758388</c:v>
                </c:pt>
                <c:pt idx="10">
                  <c:v>23.038590604026847</c:v>
                </c:pt>
                <c:pt idx="11">
                  <c:v>25.528859060402681</c:v>
                </c:pt>
                <c:pt idx="12">
                  <c:v>26.398993288590606</c:v>
                </c:pt>
                <c:pt idx="13">
                  <c:v>28.23993288590604</c:v>
                </c:pt>
                <c:pt idx="14">
                  <c:v>29.752684563758393</c:v>
                </c:pt>
                <c:pt idx="15">
                  <c:v>29.882885906040261</c:v>
                </c:pt>
                <c:pt idx="16">
                  <c:v>33.142953020134222</c:v>
                </c:pt>
                <c:pt idx="17">
                  <c:v>35.569463087248323</c:v>
                </c:pt>
                <c:pt idx="18">
                  <c:v>43.72281879194631</c:v>
                </c:pt>
                <c:pt idx="19">
                  <c:v>46.197986577181204</c:v>
                </c:pt>
                <c:pt idx="20">
                  <c:v>63.531879194630868</c:v>
                </c:pt>
                <c:pt idx="21">
                  <c:v>91.341946308724829</c:v>
                </c:pt>
              </c:numCache>
            </c:numRef>
          </c:xVal>
          <c:yVal>
            <c:numRef>
              <c:f>'[1]Warkentin et al. 2022'!$Q$2:$Q$23</c:f>
              <c:numCache>
                <c:formatCode>General</c:formatCode>
                <c:ptCount val="22"/>
                <c:pt idx="0">
                  <c:v>3362</c:v>
                </c:pt>
                <c:pt idx="1">
                  <c:v>8946</c:v>
                </c:pt>
                <c:pt idx="2">
                  <c:v>1780.6999999999998</c:v>
                </c:pt>
                <c:pt idx="3">
                  <c:v>5409.9</c:v>
                </c:pt>
                <c:pt idx="4">
                  <c:v>3288.2</c:v>
                </c:pt>
                <c:pt idx="5">
                  <c:v>13126</c:v>
                </c:pt>
                <c:pt idx="6">
                  <c:v>16651.099999999999</c:v>
                </c:pt>
                <c:pt idx="7">
                  <c:v>2237.1999999999998</c:v>
                </c:pt>
                <c:pt idx="8">
                  <c:v>4867.2</c:v>
                </c:pt>
                <c:pt idx="9">
                  <c:v>1517.8000000000002</c:v>
                </c:pt>
                <c:pt idx="10">
                  <c:v>6010.4</c:v>
                </c:pt>
                <c:pt idx="11">
                  <c:v>6623.2</c:v>
                </c:pt>
                <c:pt idx="12">
                  <c:v>9139.6</c:v>
                </c:pt>
                <c:pt idx="13">
                  <c:v>9971</c:v>
                </c:pt>
                <c:pt idx="14">
                  <c:v>3491.6</c:v>
                </c:pt>
                <c:pt idx="15">
                  <c:v>6788.2</c:v>
                </c:pt>
                <c:pt idx="16">
                  <c:v>9511.9</c:v>
                </c:pt>
                <c:pt idx="17">
                  <c:v>1524.3000000000002</c:v>
                </c:pt>
                <c:pt idx="18">
                  <c:v>7376.7</c:v>
                </c:pt>
                <c:pt idx="19">
                  <c:v>5795.2</c:v>
                </c:pt>
                <c:pt idx="20">
                  <c:v>15690.2</c:v>
                </c:pt>
                <c:pt idx="21">
                  <c:v>11012.2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F8-034C-BB60-7DD5D423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847776"/>
        <c:axId val="515847448"/>
      </c:scatterChart>
      <c:valAx>
        <c:axId val="51584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847448"/>
        <c:crosses val="autoZero"/>
        <c:crossBetween val="midCat"/>
      </c:valAx>
      <c:valAx>
        <c:axId val="51584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84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'[1]Warkentin et al. 2022'!$G$1</c:f>
              <c:strCache>
                <c:ptCount val="1"/>
                <c:pt idx="0">
                  <c:v>Residual Recruits + mean recruits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8472578101134033E-2"/>
                  <c:y val="0.229878294709238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'[1]Warkentin et al. 2022'!$F$2:$F$23</c:f>
              <c:numCache>
                <c:formatCode>General</c:formatCode>
                <c:ptCount val="22"/>
                <c:pt idx="0">
                  <c:v>11.57248322147651</c:v>
                </c:pt>
                <c:pt idx="1">
                  <c:v>13.448993288590602</c:v>
                </c:pt>
                <c:pt idx="2">
                  <c:v>13.451677852348995</c:v>
                </c:pt>
                <c:pt idx="3">
                  <c:v>14.391946308724831</c:v>
                </c:pt>
                <c:pt idx="4">
                  <c:v>14.735234899328859</c:v>
                </c:pt>
                <c:pt idx="5">
                  <c:v>15.829530201342282</c:v>
                </c:pt>
                <c:pt idx="6">
                  <c:v>16.84228187919463</c:v>
                </c:pt>
                <c:pt idx="7">
                  <c:v>20.247986577181205</c:v>
                </c:pt>
                <c:pt idx="8">
                  <c:v>21.881208053691275</c:v>
                </c:pt>
                <c:pt idx="9">
                  <c:v>22.731879194630871</c:v>
                </c:pt>
                <c:pt idx="10">
                  <c:v>23.068456375838924</c:v>
                </c:pt>
                <c:pt idx="11">
                  <c:v>25.529530201342283</c:v>
                </c:pt>
                <c:pt idx="12">
                  <c:v>26.55268456375839</c:v>
                </c:pt>
                <c:pt idx="13">
                  <c:v>28.427181208053685</c:v>
                </c:pt>
                <c:pt idx="14">
                  <c:v>29.620469798657716</c:v>
                </c:pt>
                <c:pt idx="15">
                  <c:v>29.776174496644298</c:v>
                </c:pt>
                <c:pt idx="16">
                  <c:v>33.334228187919464</c:v>
                </c:pt>
                <c:pt idx="17">
                  <c:v>35.652348993288591</c:v>
                </c:pt>
                <c:pt idx="18">
                  <c:v>43.809395973154359</c:v>
                </c:pt>
                <c:pt idx="19">
                  <c:v>46.197986577181204</c:v>
                </c:pt>
                <c:pt idx="20">
                  <c:v>63.792281879194633</c:v>
                </c:pt>
                <c:pt idx="21">
                  <c:v>91.599664429530208</c:v>
                </c:pt>
              </c:numCache>
            </c:numRef>
          </c:xVal>
          <c:yVal>
            <c:numRef>
              <c:f>'[1]Warkentin et al. 2022'!$G$2:$G$23</c:f>
              <c:numCache>
                <c:formatCode>General</c:formatCode>
                <c:ptCount val="22"/>
                <c:pt idx="0">
                  <c:v>9196.2000000000007</c:v>
                </c:pt>
                <c:pt idx="1">
                  <c:v>6728.5999999999995</c:v>
                </c:pt>
                <c:pt idx="2">
                  <c:v>5462.7</c:v>
                </c:pt>
                <c:pt idx="3">
                  <c:v>3396</c:v>
                </c:pt>
                <c:pt idx="4">
                  <c:v>1896.3999999999996</c:v>
                </c:pt>
                <c:pt idx="5">
                  <c:v>7392</c:v>
                </c:pt>
                <c:pt idx="6">
                  <c:v>11022</c:v>
                </c:pt>
                <c:pt idx="7">
                  <c:v>9585.2000000000007</c:v>
                </c:pt>
                <c:pt idx="8">
                  <c:v>1587.6999999999998</c:v>
                </c:pt>
                <c:pt idx="9">
                  <c:v>1586.6999999999998</c:v>
                </c:pt>
                <c:pt idx="10">
                  <c:v>3351.8999999999996</c:v>
                </c:pt>
                <c:pt idx="11">
                  <c:v>6047.4</c:v>
                </c:pt>
                <c:pt idx="12">
                  <c:v>4846.7999999999993</c:v>
                </c:pt>
                <c:pt idx="13">
                  <c:v>3411.8999999999996</c:v>
                </c:pt>
                <c:pt idx="14">
                  <c:v>2277.6999999999998</c:v>
                </c:pt>
                <c:pt idx="15">
                  <c:v>9073.7000000000007</c:v>
                </c:pt>
                <c:pt idx="16">
                  <c:v>15832.099999999999</c:v>
                </c:pt>
                <c:pt idx="17">
                  <c:v>5801.5999999999995</c:v>
                </c:pt>
                <c:pt idx="18">
                  <c:v>9955.7999999999993</c:v>
                </c:pt>
                <c:pt idx="19">
                  <c:v>6821.3</c:v>
                </c:pt>
                <c:pt idx="20">
                  <c:v>13195.8</c:v>
                </c:pt>
                <c:pt idx="21">
                  <c:v>16825.900000000001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5B-D147-B62E-C5E476CF9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849344"/>
        <c:axId val="508521136"/>
      </c:scatterChart>
      <c:valAx>
        <c:axId val="50784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21136"/>
        <c:crosses val="autoZero"/>
        <c:crossBetween val="midCat"/>
      </c:valAx>
      <c:valAx>
        <c:axId val="50852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849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'[1]Warkentin et al. 2022'!$G$1</c:f>
              <c:strCache>
                <c:ptCount val="1"/>
                <c:pt idx="0">
                  <c:v>Residual Recruits + mean recruits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8472578101134033E-2"/>
                  <c:y val="0.229878294709238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'[1]Warkentin et al. 2022'!$F$2:$F$23</c:f>
              <c:numCache>
                <c:formatCode>General</c:formatCode>
                <c:ptCount val="22"/>
                <c:pt idx="0">
                  <c:v>11.57248322147651</c:v>
                </c:pt>
                <c:pt idx="1">
                  <c:v>13.448993288590602</c:v>
                </c:pt>
                <c:pt idx="2">
                  <c:v>13.451677852348995</c:v>
                </c:pt>
                <c:pt idx="3">
                  <c:v>14.391946308724831</c:v>
                </c:pt>
                <c:pt idx="4">
                  <c:v>14.735234899328859</c:v>
                </c:pt>
                <c:pt idx="5">
                  <c:v>15.829530201342282</c:v>
                </c:pt>
                <c:pt idx="6">
                  <c:v>16.84228187919463</c:v>
                </c:pt>
                <c:pt idx="7">
                  <c:v>20.247986577181205</c:v>
                </c:pt>
                <c:pt idx="8">
                  <c:v>21.881208053691275</c:v>
                </c:pt>
                <c:pt idx="9">
                  <c:v>22.731879194630871</c:v>
                </c:pt>
                <c:pt idx="10">
                  <c:v>23.068456375838924</c:v>
                </c:pt>
                <c:pt idx="11">
                  <c:v>25.529530201342283</c:v>
                </c:pt>
                <c:pt idx="12">
                  <c:v>26.55268456375839</c:v>
                </c:pt>
                <c:pt idx="13">
                  <c:v>28.427181208053685</c:v>
                </c:pt>
                <c:pt idx="14">
                  <c:v>29.620469798657716</c:v>
                </c:pt>
                <c:pt idx="15">
                  <c:v>29.776174496644298</c:v>
                </c:pt>
                <c:pt idx="16">
                  <c:v>33.334228187919464</c:v>
                </c:pt>
                <c:pt idx="17">
                  <c:v>35.652348993288591</c:v>
                </c:pt>
                <c:pt idx="18">
                  <c:v>43.809395973154359</c:v>
                </c:pt>
                <c:pt idx="19">
                  <c:v>46.197986577181204</c:v>
                </c:pt>
                <c:pt idx="20">
                  <c:v>63.792281879194633</c:v>
                </c:pt>
                <c:pt idx="21">
                  <c:v>91.599664429530208</c:v>
                </c:pt>
              </c:numCache>
            </c:numRef>
          </c:xVal>
          <c:yVal>
            <c:numRef>
              <c:f>'[1]Warkentin et al. 2022'!$G$2:$G$23</c:f>
              <c:numCache>
                <c:formatCode>General</c:formatCode>
                <c:ptCount val="22"/>
                <c:pt idx="0">
                  <c:v>9196.2000000000007</c:v>
                </c:pt>
                <c:pt idx="1">
                  <c:v>6728.5999999999995</c:v>
                </c:pt>
                <c:pt idx="2">
                  <c:v>5462.7</c:v>
                </c:pt>
                <c:pt idx="3">
                  <c:v>3396</c:v>
                </c:pt>
                <c:pt idx="4">
                  <c:v>1896.3999999999996</c:v>
                </c:pt>
                <c:pt idx="5">
                  <c:v>7392</c:v>
                </c:pt>
                <c:pt idx="6">
                  <c:v>11022</c:v>
                </c:pt>
                <c:pt idx="7">
                  <c:v>9585.2000000000007</c:v>
                </c:pt>
                <c:pt idx="8">
                  <c:v>1587.6999999999998</c:v>
                </c:pt>
                <c:pt idx="9">
                  <c:v>1586.6999999999998</c:v>
                </c:pt>
                <c:pt idx="10">
                  <c:v>3351.8999999999996</c:v>
                </c:pt>
                <c:pt idx="11">
                  <c:v>6047.4</c:v>
                </c:pt>
                <c:pt idx="12">
                  <c:v>4846.7999999999993</c:v>
                </c:pt>
                <c:pt idx="13">
                  <c:v>3411.8999999999996</c:v>
                </c:pt>
                <c:pt idx="14">
                  <c:v>2277.6999999999998</c:v>
                </c:pt>
                <c:pt idx="15">
                  <c:v>9073.7000000000007</c:v>
                </c:pt>
                <c:pt idx="16">
                  <c:v>15832.099999999999</c:v>
                </c:pt>
                <c:pt idx="17">
                  <c:v>5801.5999999999995</c:v>
                </c:pt>
                <c:pt idx="18">
                  <c:v>9955.7999999999993</c:v>
                </c:pt>
                <c:pt idx="19">
                  <c:v>6821.3</c:v>
                </c:pt>
                <c:pt idx="20">
                  <c:v>13195.8</c:v>
                </c:pt>
                <c:pt idx="21">
                  <c:v>16825.900000000001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8E-6E44-8B18-9F488B7F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849344"/>
        <c:axId val="508521136"/>
      </c:scatterChart>
      <c:valAx>
        <c:axId val="50784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21136"/>
        <c:crosses val="autoZero"/>
        <c:crossBetween val="midCat"/>
      </c:valAx>
      <c:valAx>
        <c:axId val="50852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849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image" Target="../media/image5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311150</xdr:colOff>
      <xdr:row>1</xdr:row>
      <xdr:rowOff>69850</xdr:rowOff>
    </xdr:from>
    <xdr:to>
      <xdr:col>12</xdr:col>
      <xdr:colOff>260350</xdr:colOff>
      <xdr:row>16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65F53F-551D-59A7-E78F-5C039F49B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527050</xdr:colOff>
      <xdr:row>26</xdr:row>
      <xdr:rowOff>19050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330200</xdr:colOff>
      <xdr:row>15</xdr:row>
      <xdr:rowOff>127000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304800</xdr:colOff>
      <xdr:row>0</xdr:row>
      <xdr:rowOff>127000</xdr:rowOff>
    </xdr:from>
    <xdr:to>
      <xdr:col>26</xdr:col>
      <xdr:colOff>285614</xdr:colOff>
      <xdr:row>21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43F3E-35D5-D7E0-92AB-BC059486B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87600" y="127000"/>
          <a:ext cx="7905614" cy="375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347800</xdr:colOff>
      <xdr:row>18</xdr:row>
      <xdr:rowOff>52523</xdr:rowOff>
    </xdr:from>
    <xdr:to>
      <xdr:col>1</xdr:col>
      <xdr:colOff>2995830</xdr:colOff>
      <xdr:row>36</xdr:row>
      <xdr:rowOff>171198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DFDABF-23A9-8D49-8190-C4276CAE0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00" y="4688023"/>
          <a:ext cx="5340430" cy="35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528167</xdr:colOff>
      <xdr:row>37</xdr:row>
      <xdr:rowOff>18505</xdr:rowOff>
    </xdr:from>
    <xdr:to>
      <xdr:col>1</xdr:col>
      <xdr:colOff>2553321</xdr:colOff>
      <xdr:row>70</xdr:row>
      <xdr:rowOff>83548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60C17A-911B-E14F-B89A-B0E518901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167" y="8273505"/>
          <a:ext cx="4654054" cy="6351543"/>
        </a:xfrm>
        <a:prstGeom prst="rect">
          <a:avLst/>
        </a:prstGeom>
      </xdr:spPr>
    </xdr:pic>
    <xdr:clientData/>
  </xdr:twoCellAnchor>
  <xdr:twoCellAnchor editAs="oneCell">
    <xdr:from>
      <xdr:col>1</xdr:col>
      <xdr:colOff>3495675</xdr:colOff>
      <xdr:row>37</xdr:row>
      <xdr:rowOff>133350</xdr:rowOff>
    </xdr:from>
    <xdr:to>
      <xdr:col>3</xdr:col>
      <xdr:colOff>324112</xdr:colOff>
      <xdr:row>53</xdr:row>
      <xdr:rowOff>56746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B15272-8F43-0F4A-B588-355CEF376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10175" y="8388350"/>
          <a:ext cx="5845437" cy="2971396"/>
        </a:xfrm>
        <a:prstGeom prst="rect">
          <a:avLst/>
        </a:prstGeom>
      </xdr:spPr>
    </xdr:pic>
    <xdr:clientData/>
  </xdr:twoCellAnchor>
  <xdr:twoCellAnchor>
    <xdr:from>
      <xdr:col>17</xdr:col>
      <xdr:colOff>504825</xdr:colOff>
      <xdr:row>0</xdr:row>
      <xdr:rowOff>547687</xdr:rowOff>
    </xdr:from>
    <xdr:to>
      <xdr:col>25</xdr:col>
      <xdr:colOff>200025</xdr:colOff>
      <xdr:row>11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204236-16FA-604D-B369-EC5490F7F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18</xdr:col>
      <xdr:colOff>0</xdr:colOff>
      <xdr:row>12</xdr:row>
      <xdr:rowOff>0</xdr:rowOff>
    </xdr:from>
    <xdr:to>
      <xdr:col>23</xdr:col>
      <xdr:colOff>672552</xdr:colOff>
      <xdr:row>30</xdr:row>
      <xdr:rowOff>56719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A9F6A48-B11B-104E-9559-45CE63EE5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555700" y="3454400"/>
          <a:ext cx="4825452" cy="3485719"/>
        </a:xfrm>
        <a:prstGeom prst="rect">
          <a:avLst/>
        </a:prstGeom>
      </xdr:spPr>
    </xdr:pic>
    <xdr:clientData/>
  </xdr:twoCellAnchor>
  <xdr:twoCellAnchor>
    <xdr:from>
      <xdr:col>4</xdr:col>
      <xdr:colOff>800100</xdr:colOff>
      <xdr:row>23</xdr:row>
      <xdr:rowOff>142875</xdr:rowOff>
    </xdr:from>
    <xdr:to>
      <xdr:col>8</xdr:col>
      <xdr:colOff>1057275</xdr:colOff>
      <xdr:row>38</xdr:row>
      <xdr:rowOff>52387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91E6A0-7933-9D43-A06C-BF9795AEE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3762375</xdr:colOff>
      <xdr:row>53</xdr:row>
      <xdr:rowOff>171450</xdr:rowOff>
    </xdr:from>
    <xdr:to>
      <xdr:col>3</xdr:col>
      <xdr:colOff>809625</xdr:colOff>
      <xdr:row>68</xdr:row>
      <xdr:rowOff>80962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9D2535-FF36-CD4B-B740-DE1761D2D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Relationship Id="rId1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>
        <row r="1">
          <cell r="J1" t="str">
            <v>CpAD re-scaled to original scale</v>
          </cell>
        </row>
      </sheetData>
      <sheetData sheetId="1">
        <row r="2">
          <cell r="I2">
            <v>24</v>
          </cell>
        </row>
      </sheetData>
      <sheetData sheetId="2">
        <row r="1">
          <cell r="N1" t="str">
            <v>reach 1</v>
          </cell>
        </row>
      </sheetData>
      <sheetData sheetId="3"/>
      <sheetData sheetId="4"/>
      <sheetData sheetId="5"/>
      <sheetData sheetId="6"/>
      <sheetData sheetId="7">
        <row r="1">
          <cell r="J1" t="str">
            <v>small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G1" t="str">
            <v>Residual Recruits + mean recruits</v>
          </cell>
          <cell r="Q1" t="str">
            <v>Residual Recruits + mean recruits</v>
          </cell>
        </row>
        <row r="2">
          <cell r="F2">
            <v>11.57248322147651</v>
          </cell>
          <cell r="G2">
            <v>9196.2000000000007</v>
          </cell>
          <cell r="O2">
            <v>11.655369127516778</v>
          </cell>
          <cell r="Q2">
            <v>3362</v>
          </cell>
        </row>
        <row r="3">
          <cell r="F3">
            <v>13.448993288590602</v>
          </cell>
          <cell r="G3">
            <v>6728.5999999999995</v>
          </cell>
          <cell r="O3">
            <v>13.493288590604028</v>
          </cell>
          <cell r="Q3">
            <v>8946</v>
          </cell>
        </row>
        <row r="4">
          <cell r="F4">
            <v>13.451677852348995</v>
          </cell>
          <cell r="G4">
            <v>5462.7</v>
          </cell>
          <cell r="O4">
            <v>13.512080536912752</v>
          </cell>
          <cell r="Q4">
            <v>1780.6999999999998</v>
          </cell>
        </row>
        <row r="5">
          <cell r="F5">
            <v>14.391946308724831</v>
          </cell>
          <cell r="G5">
            <v>3396</v>
          </cell>
          <cell r="O5">
            <v>14.389261744966445</v>
          </cell>
          <cell r="Q5">
            <v>5409.9</v>
          </cell>
        </row>
        <row r="6">
          <cell r="F6">
            <v>14.735234899328859</v>
          </cell>
          <cell r="G6">
            <v>1896.3999999999996</v>
          </cell>
          <cell r="O6">
            <v>14.991610738255034</v>
          </cell>
          <cell r="Q6">
            <v>3288.2</v>
          </cell>
        </row>
        <row r="7">
          <cell r="F7">
            <v>15.829530201342282</v>
          </cell>
          <cell r="G7">
            <v>7392</v>
          </cell>
          <cell r="O7">
            <v>15.651677852348994</v>
          </cell>
          <cell r="Q7">
            <v>13126</v>
          </cell>
        </row>
        <row r="8">
          <cell r="F8">
            <v>16.84228187919463</v>
          </cell>
          <cell r="G8">
            <v>11022</v>
          </cell>
          <cell r="O8">
            <v>16.8</v>
          </cell>
          <cell r="Q8">
            <v>16651.099999999999</v>
          </cell>
        </row>
        <row r="9">
          <cell r="F9">
            <v>20.247986577181205</v>
          </cell>
          <cell r="G9">
            <v>9585.2000000000007</v>
          </cell>
          <cell r="O9">
            <v>16.946308724832214</v>
          </cell>
          <cell r="Q9">
            <v>2237.1999999999998</v>
          </cell>
        </row>
        <row r="10">
          <cell r="F10">
            <v>21.881208053691275</v>
          </cell>
          <cell r="G10">
            <v>1587.6999999999998</v>
          </cell>
          <cell r="O10">
            <v>20.36946308724832</v>
          </cell>
          <cell r="Q10">
            <v>4867.2</v>
          </cell>
        </row>
        <row r="11">
          <cell r="F11">
            <v>22.731879194630871</v>
          </cell>
          <cell r="G11">
            <v>1586.6999999999998</v>
          </cell>
          <cell r="O11">
            <v>22.902684563758388</v>
          </cell>
          <cell r="Q11">
            <v>1517.8000000000002</v>
          </cell>
        </row>
        <row r="12">
          <cell r="F12">
            <v>23.068456375838924</v>
          </cell>
          <cell r="G12">
            <v>3351.8999999999996</v>
          </cell>
          <cell r="O12">
            <v>23.038590604026847</v>
          </cell>
          <cell r="Q12">
            <v>6010.4</v>
          </cell>
        </row>
        <row r="13">
          <cell r="F13">
            <v>25.529530201342283</v>
          </cell>
          <cell r="G13">
            <v>6047.4</v>
          </cell>
          <cell r="O13">
            <v>25.528859060402681</v>
          </cell>
          <cell r="Q13">
            <v>6623.2</v>
          </cell>
        </row>
        <row r="14">
          <cell r="F14">
            <v>26.55268456375839</v>
          </cell>
          <cell r="G14">
            <v>4846.7999999999993</v>
          </cell>
          <cell r="O14">
            <v>26.398993288590606</v>
          </cell>
          <cell r="Q14">
            <v>9139.6</v>
          </cell>
        </row>
        <row r="15">
          <cell r="F15">
            <v>28.427181208053685</v>
          </cell>
          <cell r="G15">
            <v>3411.8999999999996</v>
          </cell>
          <cell r="O15">
            <v>28.23993288590604</v>
          </cell>
          <cell r="Q15">
            <v>9971</v>
          </cell>
        </row>
        <row r="16">
          <cell r="F16">
            <v>29.620469798657716</v>
          </cell>
          <cell r="G16">
            <v>2277.6999999999998</v>
          </cell>
          <cell r="O16">
            <v>29.752684563758393</v>
          </cell>
          <cell r="Q16">
            <v>3491.6</v>
          </cell>
        </row>
        <row r="17">
          <cell r="F17">
            <v>29.776174496644298</v>
          </cell>
          <cell r="G17">
            <v>9073.7000000000007</v>
          </cell>
          <cell r="O17">
            <v>29.882885906040261</v>
          </cell>
          <cell r="Q17">
            <v>6788.2</v>
          </cell>
        </row>
        <row r="18">
          <cell r="F18">
            <v>33.334228187919464</v>
          </cell>
          <cell r="G18">
            <v>15832.099999999999</v>
          </cell>
          <cell r="O18">
            <v>33.142953020134222</v>
          </cell>
          <cell r="Q18">
            <v>9511.9</v>
          </cell>
        </row>
        <row r="19">
          <cell r="F19">
            <v>35.652348993288591</v>
          </cell>
          <cell r="G19">
            <v>5801.5999999999995</v>
          </cell>
          <cell r="O19">
            <v>35.569463087248323</v>
          </cell>
          <cell r="Q19">
            <v>1524.3000000000002</v>
          </cell>
        </row>
        <row r="20">
          <cell r="F20">
            <v>43.809395973154359</v>
          </cell>
          <cell r="G20">
            <v>9955.7999999999993</v>
          </cell>
          <cell r="O20">
            <v>43.72281879194631</v>
          </cell>
          <cell r="Q20">
            <v>7376.7</v>
          </cell>
        </row>
        <row r="21">
          <cell r="F21">
            <v>46.197986577181204</v>
          </cell>
          <cell r="G21">
            <v>6821.3</v>
          </cell>
          <cell r="O21">
            <v>46.197986577181204</v>
          </cell>
          <cell r="Q21">
            <v>5795.2</v>
          </cell>
        </row>
        <row r="22">
          <cell r="F22">
            <v>63.792281879194633</v>
          </cell>
          <cell r="G22">
            <v>13195.8</v>
          </cell>
          <cell r="O22">
            <v>63.531879194630868</v>
          </cell>
          <cell r="Q22">
            <v>15690.2</v>
          </cell>
        </row>
        <row r="23">
          <cell r="F23">
            <v>91.599664429530208</v>
          </cell>
          <cell r="G23">
            <v>16825.900000000001</v>
          </cell>
          <cell r="O23">
            <v>91.341946308724829</v>
          </cell>
          <cell r="Q23">
            <v>11012.2</v>
          </cell>
        </row>
      </sheetData>
      <sheetData sheetId="14"/>
      <sheetData sheetId="15"/>
      <sheetData sheetId="16"/>
      <sheetData sheetId="17">
        <row r="15">
          <cell r="R15" t="str">
            <v>Geometric mean fish density (no/m2)</v>
          </cell>
        </row>
      </sheetData>
      <sheetData sheetId="18">
        <row r="2">
          <cell r="F2">
            <v>38.593000000000004</v>
          </cell>
        </row>
      </sheetData>
      <sheetData sheetId="19">
        <row r="2">
          <cell r="J2" t="str">
            <v>smolts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F2" sqref="F2:F23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11.65536913</v>
      </c>
      <c r="B2" s="14">
        <v>33.731130873699996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13.493288590000001</v>
      </c>
      <c r="B3" s="14">
        <v>34.631711409099999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13.512080539999999</v>
      </c>
      <c r="B4" s="14">
        <v>34.640919464600003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14.38926174</v>
      </c>
      <c r="B5" s="14">
        <v>35.070738252599995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14.99161074</v>
      </c>
      <c r="B6" s="14">
        <v>35.365889262600007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15.65167785</v>
      </c>
      <c r="B7" s="14">
        <v>35.689322146500004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16.8</v>
      </c>
      <c r="B8" s="14">
        <v>36.252000000000002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16.946308720000001</v>
      </c>
      <c r="B9" s="14">
        <v>36.323691272800005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20.36946309</v>
      </c>
      <c r="B10" s="14">
        <v>38.001036914099998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22.902684560000001</v>
      </c>
      <c r="B11" s="14">
        <v>39.242315434399998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4">
        <v>23.038590599999999</v>
      </c>
      <c r="B12" s="14">
        <v>39.308909394000004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4">
        <v>25.528859059999998</v>
      </c>
      <c r="B13" s="14">
        <v>40.529140939400001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4">
        <v>26.39899329</v>
      </c>
      <c r="B14" s="14">
        <v>40.955506712099996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4">
        <v>28.239932889999999</v>
      </c>
      <c r="B15" s="14">
        <v>41.8575671161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4">
        <v>29.752684559999999</v>
      </c>
      <c r="B16" s="14">
        <v>42.598815434400002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4">
        <v>29.882885909999999</v>
      </c>
      <c r="B17" s="14">
        <v>42.662614095899997</v>
      </c>
      <c r="C17" s="3">
        <v>0</v>
      </c>
      <c r="D17" s="3">
        <v>0</v>
      </c>
      <c r="E17" s="3">
        <v>100</v>
      </c>
    </row>
    <row r="18" spans="1:5" ht="14.25" customHeight="1" x14ac:dyDescent="0.2">
      <c r="A18" s="14">
        <v>33.14295302</v>
      </c>
      <c r="B18" s="14">
        <v>44.260046979800002</v>
      </c>
      <c r="C18" s="3">
        <v>0</v>
      </c>
      <c r="D18" s="3">
        <v>0</v>
      </c>
      <c r="E18" s="3">
        <v>100</v>
      </c>
    </row>
    <row r="19" spans="1:5" ht="14.25" customHeight="1" x14ac:dyDescent="0.2">
      <c r="A19" s="14">
        <v>35.569463089999999</v>
      </c>
      <c r="B19" s="14">
        <v>45.449036914099999</v>
      </c>
      <c r="C19" s="3">
        <v>0</v>
      </c>
      <c r="D19" s="3">
        <v>0</v>
      </c>
      <c r="E19" s="3">
        <v>100</v>
      </c>
    </row>
    <row r="20" spans="1:5" ht="14.25" customHeight="1" x14ac:dyDescent="0.2">
      <c r="A20" s="14">
        <v>43.722818789999998</v>
      </c>
      <c r="B20" s="14">
        <v>49.444181207100002</v>
      </c>
      <c r="C20" s="3">
        <v>0</v>
      </c>
      <c r="D20" s="3">
        <v>0</v>
      </c>
      <c r="E20" s="3">
        <v>100</v>
      </c>
    </row>
    <row r="21" spans="1:5" ht="14.25" customHeight="1" x14ac:dyDescent="0.2">
      <c r="A21" s="14">
        <v>46.197986579999998</v>
      </c>
      <c r="B21" s="14">
        <v>50.657013424199995</v>
      </c>
      <c r="C21" s="3">
        <v>0</v>
      </c>
      <c r="D21" s="3">
        <v>0</v>
      </c>
      <c r="E21" s="3">
        <v>100</v>
      </c>
    </row>
    <row r="22" spans="1:5" ht="14.25" customHeight="1" x14ac:dyDescent="0.2">
      <c r="A22" s="14">
        <v>63.531879189999998</v>
      </c>
      <c r="B22" s="14">
        <v>59.150620803099997</v>
      </c>
      <c r="C22" s="3">
        <v>0</v>
      </c>
      <c r="D22" s="3">
        <v>0</v>
      </c>
      <c r="E22" s="3">
        <v>100</v>
      </c>
    </row>
    <row r="23" spans="1:5" ht="14.25" customHeight="1" x14ac:dyDescent="0.2">
      <c r="A23" s="14">
        <v>91.341946309999997</v>
      </c>
      <c r="B23" s="14">
        <v>72.777553691899996</v>
      </c>
      <c r="C23" s="3">
        <v>0</v>
      </c>
      <c r="D23" s="3">
        <v>0</v>
      </c>
      <c r="E23" s="3">
        <v>100</v>
      </c>
    </row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tabSelected="1" topLeftCell="E21" zoomScale="119" workbookViewId="0">
      <selection activeCell="N42" sqref="N42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28</v>
      </c>
      <c r="L1" s="4" t="s">
        <v>0</v>
      </c>
      <c r="M1" s="4" t="s">
        <v>5</v>
      </c>
      <c r="N1" s="4" t="s">
        <v>73</v>
      </c>
    </row>
    <row r="2" spans="4:14" ht="14.25" customHeight="1" x14ac:dyDescent="0.2">
      <c r="D2" s="6" t="s">
        <v>10</v>
      </c>
      <c r="E2" s="7" t="s">
        <v>68</v>
      </c>
      <c r="G2">
        <v>33</v>
      </c>
      <c r="H2" t="s">
        <v>72</v>
      </c>
      <c r="I2" t="s">
        <v>71</v>
      </c>
      <c r="J2" s="12">
        <v>3.4733000000000001</v>
      </c>
      <c r="K2" s="13">
        <v>3362.04</v>
      </c>
      <c r="L2" s="14">
        <v>11.65536913</v>
      </c>
      <c r="M2" s="15">
        <v>0.2019104998</v>
      </c>
      <c r="N2">
        <f>(0.0049)*L2+0.2802</f>
        <v>0.33731130873699999</v>
      </c>
    </row>
    <row r="3" spans="4:14" ht="14.25" customHeight="1" x14ac:dyDescent="0.2">
      <c r="D3" s="8" t="s">
        <v>11</v>
      </c>
      <c r="E3" s="9" t="s">
        <v>69</v>
      </c>
      <c r="G3">
        <v>33</v>
      </c>
      <c r="H3" t="s">
        <v>72</v>
      </c>
      <c r="I3" t="s">
        <v>71</v>
      </c>
      <c r="J3" s="12">
        <v>4.0209999999999999</v>
      </c>
      <c r="K3" s="13">
        <v>8946.0400000000009</v>
      </c>
      <c r="L3" s="14">
        <v>13.493288590000001</v>
      </c>
      <c r="M3" s="15">
        <v>0.53726291410000004</v>
      </c>
      <c r="N3">
        <f t="shared" ref="N3:N23" si="0">(0.0049)*L3+0.2802</f>
        <v>0.34631711409100002</v>
      </c>
    </row>
    <row r="4" spans="4:14" ht="14.25" customHeight="1" x14ac:dyDescent="0.2">
      <c r="D4" s="8" t="s">
        <v>12</v>
      </c>
      <c r="E4" s="9" t="s">
        <v>70</v>
      </c>
      <c r="G4">
        <v>33</v>
      </c>
      <c r="H4" t="s">
        <v>72</v>
      </c>
      <c r="I4" t="s">
        <v>71</v>
      </c>
      <c r="J4" s="12">
        <v>4.0266000000000002</v>
      </c>
      <c r="K4" s="13">
        <v>1780.74</v>
      </c>
      <c r="L4" s="14">
        <v>13.512080539999999</v>
      </c>
      <c r="M4" s="15">
        <v>0.1069440291</v>
      </c>
      <c r="N4">
        <f t="shared" si="0"/>
        <v>0.34640919464600001</v>
      </c>
    </row>
    <row r="5" spans="4:14" ht="14.25" customHeight="1" x14ac:dyDescent="0.2">
      <c r="D5" s="8" t="s">
        <v>13</v>
      </c>
      <c r="E5" s="9" t="s">
        <v>51</v>
      </c>
      <c r="G5">
        <v>33</v>
      </c>
      <c r="H5" t="s">
        <v>72</v>
      </c>
      <c r="I5" t="s">
        <v>71</v>
      </c>
      <c r="J5" s="12">
        <v>4.2880000000000003</v>
      </c>
      <c r="K5" s="13">
        <v>5409.94</v>
      </c>
      <c r="L5" s="14">
        <v>14.38926174</v>
      </c>
      <c r="M5" s="15">
        <v>0.32489907600000001</v>
      </c>
      <c r="N5">
        <f t="shared" si="0"/>
        <v>0.35070738252599998</v>
      </c>
    </row>
    <row r="6" spans="4:14" ht="14.25" customHeight="1" x14ac:dyDescent="0.2">
      <c r="D6" s="8" t="s">
        <v>14</v>
      </c>
      <c r="E6" s="9" t="s">
        <v>15</v>
      </c>
      <c r="G6">
        <v>33</v>
      </c>
      <c r="H6" t="s">
        <v>72</v>
      </c>
      <c r="I6" t="s">
        <v>71</v>
      </c>
      <c r="J6" s="12">
        <v>4.4675000000000002</v>
      </c>
      <c r="K6" s="13">
        <v>3288.24</v>
      </c>
      <c r="L6" s="14">
        <v>14.99161074</v>
      </c>
      <c r="M6" s="15">
        <v>0.19747837090000001</v>
      </c>
      <c r="N6">
        <f t="shared" si="0"/>
        <v>0.35365889262600003</v>
      </c>
    </row>
    <row r="7" spans="4:14" ht="14.25" customHeight="1" x14ac:dyDescent="0.2">
      <c r="D7" s="8" t="s">
        <v>16</v>
      </c>
      <c r="E7" s="9" t="s">
        <v>74</v>
      </c>
      <c r="G7">
        <v>33</v>
      </c>
      <c r="H7" t="s">
        <v>72</v>
      </c>
      <c r="I7" t="s">
        <v>71</v>
      </c>
      <c r="J7" s="12">
        <v>4.6642000000000001</v>
      </c>
      <c r="K7" s="13">
        <v>13126.04</v>
      </c>
      <c r="L7" s="14">
        <v>15.65167785</v>
      </c>
      <c r="M7" s="15">
        <v>0.78829677730000003</v>
      </c>
      <c r="N7">
        <f t="shared" si="0"/>
        <v>0.35689322146500002</v>
      </c>
    </row>
    <row r="8" spans="4:14" ht="14.25" customHeight="1" x14ac:dyDescent="0.2">
      <c r="D8" s="8" t="s">
        <v>17</v>
      </c>
      <c r="E8" s="9" t="s">
        <v>75</v>
      </c>
      <c r="G8">
        <v>33</v>
      </c>
      <c r="H8" t="s">
        <v>72</v>
      </c>
      <c r="I8" t="s">
        <v>71</v>
      </c>
      <c r="J8" s="12">
        <v>5.0064000000000002</v>
      </c>
      <c r="K8" s="13">
        <v>16651.14</v>
      </c>
      <c r="L8" s="14">
        <v>16.8</v>
      </c>
      <c r="M8" s="15">
        <v>1</v>
      </c>
      <c r="N8">
        <f t="shared" si="0"/>
        <v>0.36252000000000001</v>
      </c>
    </row>
    <row r="9" spans="4:14" ht="14.25" customHeight="1" x14ac:dyDescent="0.2">
      <c r="D9" s="8" t="s">
        <v>18</v>
      </c>
      <c r="E9" s="9" t="s">
        <v>33</v>
      </c>
      <c r="G9">
        <v>33</v>
      </c>
      <c r="H9" t="s">
        <v>72</v>
      </c>
      <c r="I9" t="s">
        <v>71</v>
      </c>
      <c r="J9" s="12">
        <v>5.05</v>
      </c>
      <c r="K9" s="13">
        <v>2237.2399999999998</v>
      </c>
      <c r="L9" s="14">
        <v>16.946308720000001</v>
      </c>
      <c r="M9" s="15">
        <v>0.13435956939999999</v>
      </c>
      <c r="N9">
        <f t="shared" si="0"/>
        <v>0.36323691272800002</v>
      </c>
    </row>
    <row r="10" spans="4:14" ht="14.25" customHeight="1" x14ac:dyDescent="0.25">
      <c r="D10" s="10" t="s">
        <v>19</v>
      </c>
      <c r="E10" s="11" t="s">
        <v>27</v>
      </c>
      <c r="G10">
        <v>33</v>
      </c>
      <c r="H10" t="s">
        <v>72</v>
      </c>
      <c r="I10" t="s">
        <v>71</v>
      </c>
      <c r="J10" s="12">
        <v>6.0701000000000001</v>
      </c>
      <c r="K10" s="13">
        <v>4867.24</v>
      </c>
      <c r="L10" s="14">
        <v>20.36946309</v>
      </c>
      <c r="M10" s="15">
        <v>0.29230671289999999</v>
      </c>
      <c r="N10">
        <f t="shared" si="0"/>
        <v>0.380010369141</v>
      </c>
    </row>
    <row r="11" spans="4:14" ht="14.25" customHeight="1" x14ac:dyDescent="0.2">
      <c r="G11">
        <v>33</v>
      </c>
      <c r="H11" t="s">
        <v>72</v>
      </c>
      <c r="I11" t="s">
        <v>71</v>
      </c>
      <c r="J11" s="12">
        <v>6.8250000000000002</v>
      </c>
      <c r="K11" s="13">
        <v>1517.84</v>
      </c>
      <c r="L11" s="14">
        <v>22.902684560000001</v>
      </c>
      <c r="M11" s="15">
        <v>9.1155320299999995E-2</v>
      </c>
      <c r="N11">
        <f t="shared" si="0"/>
        <v>0.39242315434399999</v>
      </c>
    </row>
    <row r="12" spans="4:14" ht="14.25" customHeight="1" x14ac:dyDescent="0.2">
      <c r="G12">
        <v>33</v>
      </c>
      <c r="H12" t="s">
        <v>72</v>
      </c>
      <c r="I12" t="s">
        <v>71</v>
      </c>
      <c r="J12" s="12">
        <v>6.8654999999999999</v>
      </c>
      <c r="K12" s="13">
        <v>6010.44</v>
      </c>
      <c r="L12" s="14">
        <v>23.038590599999999</v>
      </c>
      <c r="M12" s="15">
        <v>0.3609626728</v>
      </c>
      <c r="N12">
        <f t="shared" si="0"/>
        <v>0.39308909394000002</v>
      </c>
    </row>
    <row r="13" spans="4:14" ht="14.25" customHeight="1" x14ac:dyDescent="0.2">
      <c r="G13">
        <v>33</v>
      </c>
      <c r="H13" t="s">
        <v>72</v>
      </c>
      <c r="I13" t="s">
        <v>71</v>
      </c>
      <c r="J13" s="12">
        <v>7.6075999999999997</v>
      </c>
      <c r="K13" s="13">
        <v>6623.24</v>
      </c>
      <c r="L13" s="14">
        <v>25.528859059999998</v>
      </c>
      <c r="M13" s="15">
        <v>0.39776495779999999</v>
      </c>
      <c r="N13">
        <f t="shared" si="0"/>
        <v>0.40529140939399999</v>
      </c>
    </row>
    <row r="14" spans="4:14" ht="14.25" customHeight="1" x14ac:dyDescent="0.2">
      <c r="G14">
        <v>33</v>
      </c>
      <c r="H14" t="s">
        <v>72</v>
      </c>
      <c r="I14" t="s">
        <v>71</v>
      </c>
      <c r="J14" s="12">
        <v>7.8669000000000002</v>
      </c>
      <c r="K14" s="13">
        <v>9139.64</v>
      </c>
      <c r="L14" s="14">
        <v>26.39899329</v>
      </c>
      <c r="M14" s="15">
        <v>0.54888974570000004</v>
      </c>
      <c r="N14">
        <f t="shared" si="0"/>
        <v>0.40955506712099998</v>
      </c>
    </row>
    <row r="15" spans="4:14" ht="14.25" customHeight="1" x14ac:dyDescent="0.2">
      <c r="D15" s="17" t="s">
        <v>25</v>
      </c>
      <c r="G15">
        <v>33</v>
      </c>
      <c r="H15" t="s">
        <v>72</v>
      </c>
      <c r="I15" t="s">
        <v>71</v>
      </c>
      <c r="J15" s="12">
        <v>8.4154999999999998</v>
      </c>
      <c r="K15" s="13">
        <v>9971.0400000000009</v>
      </c>
      <c r="L15" s="14">
        <v>28.239932889999999</v>
      </c>
      <c r="M15" s="15">
        <v>0.59882026099999996</v>
      </c>
      <c r="N15">
        <f t="shared" si="0"/>
        <v>0.41857567116100003</v>
      </c>
    </row>
    <row r="16" spans="4:14" ht="14.25" customHeight="1" x14ac:dyDescent="0.2">
      <c r="G16">
        <v>33</v>
      </c>
      <c r="H16" t="s">
        <v>72</v>
      </c>
      <c r="I16" t="s">
        <v>71</v>
      </c>
      <c r="J16" s="12">
        <v>8.8663000000000007</v>
      </c>
      <c r="K16" s="13">
        <v>3491.64</v>
      </c>
      <c r="L16" s="14">
        <v>29.752684559999999</v>
      </c>
      <c r="M16" s="15">
        <v>0.20969375069999999</v>
      </c>
      <c r="N16">
        <f t="shared" si="0"/>
        <v>0.425988154344</v>
      </c>
    </row>
    <row r="17" spans="4:14" ht="14.25" customHeight="1" x14ac:dyDescent="0.2">
      <c r="G17">
        <v>33</v>
      </c>
      <c r="H17" t="s">
        <v>72</v>
      </c>
      <c r="I17" t="s">
        <v>71</v>
      </c>
      <c r="J17" s="12">
        <v>8.9050999999999991</v>
      </c>
      <c r="K17" s="13">
        <v>6788.24</v>
      </c>
      <c r="L17" s="14">
        <v>29.882885909999999</v>
      </c>
      <c r="M17" s="15">
        <v>0.40767418929999999</v>
      </c>
      <c r="N17">
        <f t="shared" si="0"/>
        <v>0.42662614095899998</v>
      </c>
    </row>
    <row r="18" spans="4:14" ht="14.25" customHeight="1" x14ac:dyDescent="0.2">
      <c r="G18">
        <v>33</v>
      </c>
      <c r="H18" t="s">
        <v>72</v>
      </c>
      <c r="I18" t="s">
        <v>71</v>
      </c>
      <c r="J18" s="12">
        <v>9.8765999999999998</v>
      </c>
      <c r="K18" s="13">
        <v>9511.94</v>
      </c>
      <c r="L18" s="14">
        <v>33.14295302</v>
      </c>
      <c r="M18" s="15">
        <v>0.57124857520000005</v>
      </c>
      <c r="N18">
        <f t="shared" si="0"/>
        <v>0.442600469798</v>
      </c>
    </row>
    <row r="19" spans="4:14" ht="14.25" customHeight="1" x14ac:dyDescent="0.2">
      <c r="G19">
        <v>33</v>
      </c>
      <c r="H19" t="s">
        <v>72</v>
      </c>
      <c r="I19" t="s">
        <v>71</v>
      </c>
      <c r="J19" s="12">
        <v>10.5997</v>
      </c>
      <c r="K19" s="13">
        <v>1524.34</v>
      </c>
      <c r="L19" s="14">
        <v>35.569463089999999</v>
      </c>
      <c r="M19" s="15">
        <v>9.1545684000000002E-2</v>
      </c>
      <c r="N19">
        <f t="shared" si="0"/>
        <v>0.45449036914099999</v>
      </c>
    </row>
    <row r="20" spans="4:14" ht="14.25" customHeight="1" x14ac:dyDescent="0.2">
      <c r="G20">
        <v>33</v>
      </c>
      <c r="H20" t="s">
        <v>72</v>
      </c>
      <c r="I20" t="s">
        <v>71</v>
      </c>
      <c r="J20" s="12">
        <v>13.029400000000001</v>
      </c>
      <c r="K20" s="13">
        <v>7376.74</v>
      </c>
      <c r="L20" s="14">
        <v>43.722818789999998</v>
      </c>
      <c r="M20" s="15">
        <v>0.44301711469999999</v>
      </c>
      <c r="N20">
        <f t="shared" si="0"/>
        <v>0.49444181207100002</v>
      </c>
    </row>
    <row r="21" spans="4:14" ht="14.25" customHeight="1" x14ac:dyDescent="0.2">
      <c r="G21">
        <v>33</v>
      </c>
      <c r="H21" t="s">
        <v>72</v>
      </c>
      <c r="I21" t="s">
        <v>71</v>
      </c>
      <c r="J21" s="12">
        <v>13.766999999999999</v>
      </c>
      <c r="K21" s="13">
        <v>5795.24</v>
      </c>
      <c r="L21" s="14">
        <v>46.197986579999998</v>
      </c>
      <c r="M21" s="15">
        <v>0.34803863280000003</v>
      </c>
      <c r="N21">
        <f t="shared" si="0"/>
        <v>0.50657013424199993</v>
      </c>
    </row>
    <row r="22" spans="4:14" ht="14.25" customHeight="1" x14ac:dyDescent="0.2">
      <c r="G22">
        <v>33</v>
      </c>
      <c r="H22" t="s">
        <v>72</v>
      </c>
      <c r="I22" t="s">
        <v>71</v>
      </c>
      <c r="J22" s="12">
        <v>18.932500000000001</v>
      </c>
      <c r="K22" s="13">
        <v>15690.24</v>
      </c>
      <c r="L22" s="14">
        <v>63.531879189999998</v>
      </c>
      <c r="M22" s="15">
        <v>0.94229223949999996</v>
      </c>
      <c r="N22">
        <f t="shared" si="0"/>
        <v>0.59150620803099996</v>
      </c>
    </row>
    <row r="23" spans="4:14" ht="14.25" customHeight="1" x14ac:dyDescent="0.2">
      <c r="G23">
        <v>33</v>
      </c>
      <c r="H23" t="s">
        <v>72</v>
      </c>
      <c r="I23" t="s">
        <v>71</v>
      </c>
      <c r="J23" s="12">
        <v>27.219899999999999</v>
      </c>
      <c r="K23" s="13">
        <v>11012.24</v>
      </c>
      <c r="L23" s="14">
        <v>91.341946309999997</v>
      </c>
      <c r="M23" s="15">
        <v>0.66135051410000001</v>
      </c>
      <c r="N23">
        <f t="shared" si="0"/>
        <v>0.72777553691899999</v>
      </c>
    </row>
    <row r="24" spans="4:14" ht="14.25" customHeight="1" x14ac:dyDescent="0.2"/>
    <row r="25" spans="4:14" ht="14.25" customHeight="1" x14ac:dyDescent="0.2"/>
    <row r="26" spans="4:14" ht="14.25" customHeight="1" x14ac:dyDescent="0.2">
      <c r="I26" s="26" t="s">
        <v>26</v>
      </c>
      <c r="J26" s="26"/>
      <c r="K26" s="26"/>
    </row>
    <row r="27" spans="4:14" ht="14.25" customHeight="1" x14ac:dyDescent="0.2"/>
    <row r="28" spans="4:14" ht="14.25" customHeight="1" x14ac:dyDescent="0.2"/>
    <row r="29" spans="4:14" ht="14.25" customHeight="1" x14ac:dyDescent="0.2"/>
    <row r="30" spans="4:14" ht="14.25" customHeight="1" x14ac:dyDescent="0.2"/>
    <row r="31" spans="4:14" ht="14.25" customHeight="1" x14ac:dyDescent="0.2"/>
    <row r="32" spans="4:14" ht="14.25" customHeight="1" x14ac:dyDescent="0.2">
      <c r="D32" s="3"/>
      <c r="E32" s="3"/>
    </row>
    <row r="33" spans="5:5" ht="14.25" customHeight="1" x14ac:dyDescent="0.2"/>
    <row r="34" spans="5:5" ht="14.25" customHeight="1" x14ac:dyDescent="0.2"/>
    <row r="35" spans="5:5" ht="14.25" customHeight="1" x14ac:dyDescent="0.2"/>
    <row r="36" spans="5:5" ht="14.25" customHeight="1" x14ac:dyDescent="0.2"/>
    <row r="37" spans="5:5" ht="14.25" customHeight="1" x14ac:dyDescent="0.2"/>
    <row r="38" spans="5:5" ht="14.25" customHeight="1" x14ac:dyDescent="0.2">
      <c r="E38" s="16"/>
    </row>
    <row r="39" spans="5:5" ht="14.25" customHeight="1" x14ac:dyDescent="0.2"/>
    <row r="40" spans="5:5" ht="14.25" customHeight="1" x14ac:dyDescent="0.2"/>
    <row r="41" spans="5:5" ht="14.25" customHeight="1" x14ac:dyDescent="0.2"/>
    <row r="42" spans="5:5" ht="14.25" customHeight="1" x14ac:dyDescent="0.2"/>
    <row r="43" spans="5:5" ht="14.25" customHeight="1" x14ac:dyDescent="0.2"/>
    <row r="44" spans="5:5" ht="14.25" customHeight="1" x14ac:dyDescent="0.2"/>
    <row r="45" spans="5:5" ht="14.25" customHeight="1" x14ac:dyDescent="0.2"/>
    <row r="46" spans="5:5" ht="14.25" customHeight="1" x14ac:dyDescent="0.2"/>
    <row r="47" spans="5:5" ht="14.25" customHeight="1" x14ac:dyDescent="0.2"/>
    <row r="48" spans="5: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I26:K26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B72E-63EF-9744-A7AD-12C6F93D82F1}">
  <dimension ref="A1:Q26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22.5" bestFit="1" customWidth="1"/>
    <col min="2" max="2" width="90.6640625" customWidth="1"/>
    <col min="3" max="3" width="13.6640625" customWidth="1"/>
    <col min="4" max="4" width="27.83203125" bestFit="1" customWidth="1"/>
    <col min="5" max="5" width="15.5" bestFit="1" customWidth="1"/>
    <col min="6" max="6" width="17.1640625" bestFit="1" customWidth="1"/>
    <col min="7" max="7" width="14.5" customWidth="1"/>
    <col min="9" max="9" width="18.6640625" customWidth="1"/>
    <col min="10" max="10" width="14.1640625" bestFit="1" customWidth="1"/>
    <col min="11" max="11" width="12.33203125" bestFit="1" customWidth="1"/>
    <col min="13" max="13" width="15.5" customWidth="1"/>
    <col min="14" max="15" width="18.6640625" customWidth="1"/>
    <col min="17" max="17" width="13.33203125" customWidth="1"/>
  </cols>
  <sheetData>
    <row r="1" spans="1:17" s="18" customFormat="1" ht="48" x14ac:dyDescent="0.2">
      <c r="A1" s="18" t="s">
        <v>31</v>
      </c>
      <c r="B1" s="18" t="s">
        <v>34</v>
      </c>
      <c r="C1" s="20" t="s">
        <v>35</v>
      </c>
      <c r="D1" s="21" t="s">
        <v>36</v>
      </c>
      <c r="E1" s="18" t="s">
        <v>37</v>
      </c>
      <c r="F1" s="18" t="s">
        <v>38</v>
      </c>
      <c r="G1" s="18" t="s">
        <v>39</v>
      </c>
      <c r="I1" s="20" t="s">
        <v>40</v>
      </c>
      <c r="J1" s="18" t="s">
        <v>41</v>
      </c>
      <c r="K1" s="18" t="s">
        <v>42</v>
      </c>
      <c r="M1" s="20" t="s">
        <v>43</v>
      </c>
      <c r="N1" s="21" t="s">
        <v>44</v>
      </c>
      <c r="O1" s="18" t="s">
        <v>45</v>
      </c>
      <c r="P1" s="18" t="s">
        <v>46</v>
      </c>
      <c r="Q1" s="18" t="s">
        <v>39</v>
      </c>
    </row>
    <row r="2" spans="1:17" ht="16" x14ac:dyDescent="0.2">
      <c r="A2" t="s">
        <v>20</v>
      </c>
      <c r="B2" s="19" t="s">
        <v>47</v>
      </c>
      <c r="D2">
        <v>3.4485999999999999</v>
      </c>
      <c r="E2">
        <v>3118.5</v>
      </c>
      <c r="F2">
        <f>(D2/$C$11)*100</f>
        <v>11.57248322147651</v>
      </c>
      <c r="G2">
        <f t="shared" ref="G2:G23" si="0">E2+6077.7</f>
        <v>9196.2000000000007</v>
      </c>
      <c r="I2">
        <f>E2+6077.7</f>
        <v>9196.2000000000007</v>
      </c>
      <c r="J2">
        <v>543.70000000000005</v>
      </c>
      <c r="K2">
        <v>4308.7</v>
      </c>
      <c r="N2">
        <v>3.4733000000000001</v>
      </c>
      <c r="O2" s="18">
        <f>(N2/$C$11)*100</f>
        <v>11.655369127516778</v>
      </c>
      <c r="P2">
        <v>-2715.7</v>
      </c>
      <c r="Q2">
        <f>P2+6077.7</f>
        <v>3362</v>
      </c>
    </row>
    <row r="3" spans="1:17" ht="32" x14ac:dyDescent="0.2">
      <c r="A3" t="s">
        <v>24</v>
      </c>
      <c r="B3" s="19" t="s">
        <v>48</v>
      </c>
      <c r="C3" s="22" t="s">
        <v>49</v>
      </c>
      <c r="D3">
        <v>4.0077999999999996</v>
      </c>
      <c r="E3">
        <v>650.9</v>
      </c>
      <c r="F3">
        <f t="shared" ref="F3:F23" si="1">(D3/$C$11)*100</f>
        <v>13.448993288590602</v>
      </c>
      <c r="G3">
        <f>E3+6077.7</f>
        <v>6728.5999999999995</v>
      </c>
      <c r="I3">
        <f t="shared" ref="I3:I8" si="2">E3+6077.7</f>
        <v>6728.5999999999995</v>
      </c>
      <c r="J3">
        <v>1018.6</v>
      </c>
      <c r="K3">
        <v>2365.9</v>
      </c>
      <c r="N3">
        <v>4.0209999999999999</v>
      </c>
      <c r="O3" s="18">
        <f t="shared" ref="O3:O23" si="3">(N3/$C$11)*100</f>
        <v>13.493288590604028</v>
      </c>
      <c r="P3">
        <v>2868.3</v>
      </c>
      <c r="Q3">
        <f t="shared" ref="Q3:Q23" si="4">P3+6077.7</f>
        <v>8946</v>
      </c>
    </row>
    <row r="4" spans="1:17" ht="16" x14ac:dyDescent="0.2">
      <c r="A4" t="s">
        <v>21</v>
      </c>
      <c r="B4" s="19" t="s">
        <v>50</v>
      </c>
      <c r="D4">
        <v>4.0086000000000004</v>
      </c>
      <c r="E4">
        <v>-615</v>
      </c>
      <c r="F4">
        <f t="shared" si="1"/>
        <v>13.451677852348995</v>
      </c>
      <c r="G4">
        <f t="shared" si="0"/>
        <v>5462.7</v>
      </c>
      <c r="I4">
        <f t="shared" si="2"/>
        <v>5462.7</v>
      </c>
      <c r="J4">
        <v>1540.6</v>
      </c>
      <c r="K4">
        <v>10496.5</v>
      </c>
      <c r="N4">
        <v>4.0266000000000002</v>
      </c>
      <c r="O4" s="18">
        <f t="shared" si="3"/>
        <v>13.512080536912752</v>
      </c>
      <c r="P4">
        <v>-4297</v>
      </c>
      <c r="Q4">
        <f t="shared" si="4"/>
        <v>1780.6999999999998</v>
      </c>
    </row>
    <row r="5" spans="1:17" ht="16" x14ac:dyDescent="0.2">
      <c r="A5" t="s">
        <v>22</v>
      </c>
      <c r="B5" s="19" t="s">
        <v>51</v>
      </c>
      <c r="D5">
        <v>4.2888000000000002</v>
      </c>
      <c r="E5">
        <v>-2681.7</v>
      </c>
      <c r="F5">
        <f t="shared" si="1"/>
        <v>14.391946308724831</v>
      </c>
      <c r="G5">
        <f t="shared" si="0"/>
        <v>3396</v>
      </c>
      <c r="I5">
        <f t="shared" si="2"/>
        <v>3396</v>
      </c>
      <c r="J5">
        <v>2720.3</v>
      </c>
      <c r="K5">
        <v>4713.8999999999996</v>
      </c>
      <c r="N5">
        <v>4.2880000000000003</v>
      </c>
      <c r="O5" s="18">
        <f t="shared" si="3"/>
        <v>14.389261744966445</v>
      </c>
      <c r="P5">
        <v>-667.8</v>
      </c>
      <c r="Q5">
        <f t="shared" si="4"/>
        <v>5409.9</v>
      </c>
    </row>
    <row r="6" spans="1:17" ht="16" x14ac:dyDescent="0.2">
      <c r="A6" t="s">
        <v>23</v>
      </c>
      <c r="B6" s="19" t="s">
        <v>52</v>
      </c>
      <c r="D6">
        <v>4.3910999999999998</v>
      </c>
      <c r="E6">
        <v>-4181.3</v>
      </c>
      <c r="F6">
        <f t="shared" si="1"/>
        <v>14.735234899328859</v>
      </c>
      <c r="G6">
        <f t="shared" si="0"/>
        <v>1896.3999999999996</v>
      </c>
      <c r="I6">
        <f t="shared" si="2"/>
        <v>1896.3999999999996</v>
      </c>
      <c r="J6">
        <v>3262.8</v>
      </c>
      <c r="K6">
        <v>1103.4000000000001</v>
      </c>
      <c r="N6">
        <v>4.4675000000000002</v>
      </c>
      <c r="O6" s="18">
        <f t="shared" si="3"/>
        <v>14.991610738255034</v>
      </c>
      <c r="P6">
        <v>-2789.5</v>
      </c>
      <c r="Q6">
        <f t="shared" si="4"/>
        <v>3288.2</v>
      </c>
    </row>
    <row r="7" spans="1:17" ht="16" x14ac:dyDescent="0.2">
      <c r="A7" t="s">
        <v>53</v>
      </c>
      <c r="B7" s="19" t="s">
        <v>54</v>
      </c>
      <c r="D7">
        <v>4.7172000000000001</v>
      </c>
      <c r="E7">
        <v>1314.3</v>
      </c>
      <c r="F7">
        <f t="shared" si="1"/>
        <v>15.829530201342282</v>
      </c>
      <c r="G7">
        <f t="shared" si="0"/>
        <v>7392</v>
      </c>
      <c r="I7">
        <f t="shared" si="2"/>
        <v>7392</v>
      </c>
      <c r="J7">
        <v>3452.6</v>
      </c>
      <c r="K7">
        <v>961.6</v>
      </c>
      <c r="N7">
        <v>4.6642000000000001</v>
      </c>
      <c r="O7" s="18">
        <f t="shared" si="3"/>
        <v>15.651677852348994</v>
      </c>
      <c r="P7">
        <v>7048.3</v>
      </c>
      <c r="Q7">
        <f t="shared" si="4"/>
        <v>13126</v>
      </c>
    </row>
    <row r="8" spans="1:17" ht="48" x14ac:dyDescent="0.2">
      <c r="A8" t="s">
        <v>55</v>
      </c>
      <c r="B8" s="19" t="s">
        <v>56</v>
      </c>
      <c r="D8">
        <v>5.0190000000000001</v>
      </c>
      <c r="E8">
        <v>4944.3</v>
      </c>
      <c r="F8">
        <f t="shared" si="1"/>
        <v>16.84228187919463</v>
      </c>
      <c r="G8">
        <f t="shared" si="0"/>
        <v>11022</v>
      </c>
      <c r="I8">
        <f t="shared" si="2"/>
        <v>11022</v>
      </c>
      <c r="N8">
        <v>5.0064000000000002</v>
      </c>
      <c r="O8" s="18">
        <f t="shared" si="3"/>
        <v>16.8</v>
      </c>
      <c r="P8">
        <v>10573.4</v>
      </c>
      <c r="Q8">
        <f t="shared" si="4"/>
        <v>16651.099999999999</v>
      </c>
    </row>
    <row r="9" spans="1:17" ht="16" x14ac:dyDescent="0.2">
      <c r="A9" t="s">
        <v>29</v>
      </c>
      <c r="B9" s="19" t="s">
        <v>57</v>
      </c>
      <c r="D9">
        <v>6.0339</v>
      </c>
      <c r="E9">
        <v>3507.5</v>
      </c>
      <c r="F9">
        <f t="shared" si="1"/>
        <v>20.247986577181205</v>
      </c>
      <c r="G9">
        <f t="shared" si="0"/>
        <v>9585.2000000000007</v>
      </c>
      <c r="I9">
        <f t="shared" ref="I9:I24" si="5">E8+6077.7</f>
        <v>11022</v>
      </c>
      <c r="J9">
        <v>4413.3999999999996</v>
      </c>
      <c r="K9">
        <v>6658.3</v>
      </c>
      <c r="N9">
        <v>5.05</v>
      </c>
      <c r="O9" s="18">
        <f t="shared" si="3"/>
        <v>16.946308724832214</v>
      </c>
      <c r="P9">
        <v>-3840.5</v>
      </c>
      <c r="Q9">
        <f t="shared" si="4"/>
        <v>2237.1999999999998</v>
      </c>
    </row>
    <row r="10" spans="1:17" ht="16" x14ac:dyDescent="0.2">
      <c r="A10" t="s">
        <v>30</v>
      </c>
      <c r="B10" s="19" t="s">
        <v>58</v>
      </c>
      <c r="C10" t="s">
        <v>59</v>
      </c>
      <c r="D10">
        <v>6.5206</v>
      </c>
      <c r="E10">
        <v>-4490</v>
      </c>
      <c r="F10">
        <f t="shared" si="1"/>
        <v>21.881208053691275</v>
      </c>
      <c r="G10">
        <f t="shared" si="0"/>
        <v>1587.6999999999998</v>
      </c>
      <c r="I10">
        <f t="shared" si="5"/>
        <v>9585.2000000000007</v>
      </c>
      <c r="J10">
        <v>5047.8999999999996</v>
      </c>
      <c r="K10">
        <v>11234.3</v>
      </c>
      <c r="N10">
        <v>6.0701000000000001</v>
      </c>
      <c r="O10" s="18">
        <f t="shared" si="3"/>
        <v>20.36946308724832</v>
      </c>
      <c r="P10">
        <v>-1210.5</v>
      </c>
      <c r="Q10">
        <f t="shared" si="4"/>
        <v>4867.2</v>
      </c>
    </row>
    <row r="11" spans="1:17" ht="16" x14ac:dyDescent="0.2">
      <c r="A11" t="s">
        <v>32</v>
      </c>
      <c r="B11" s="19" t="s">
        <v>60</v>
      </c>
      <c r="C11">
        <v>29.8</v>
      </c>
      <c r="D11">
        <v>6.7740999999999998</v>
      </c>
      <c r="E11">
        <v>-4491</v>
      </c>
      <c r="F11">
        <f t="shared" si="1"/>
        <v>22.731879194630871</v>
      </c>
      <c r="G11">
        <f t="shared" si="0"/>
        <v>1586.6999999999998</v>
      </c>
      <c r="I11">
        <f t="shared" si="5"/>
        <v>1587.6999999999998</v>
      </c>
      <c r="J11">
        <v>5051.5</v>
      </c>
      <c r="K11">
        <v>17087.2</v>
      </c>
      <c r="N11">
        <v>6.8250000000000002</v>
      </c>
      <c r="O11" s="18">
        <f t="shared" si="3"/>
        <v>22.902684563758388</v>
      </c>
      <c r="P11">
        <v>-4559.8999999999996</v>
      </c>
      <c r="Q11">
        <f t="shared" si="4"/>
        <v>1517.8000000000002</v>
      </c>
    </row>
    <row r="12" spans="1:17" ht="16" x14ac:dyDescent="0.2">
      <c r="B12" s="19" t="s">
        <v>61</v>
      </c>
      <c r="D12">
        <v>6.8743999999999996</v>
      </c>
      <c r="E12">
        <v>-2725.8</v>
      </c>
      <c r="F12">
        <f t="shared" si="1"/>
        <v>23.068456375838924</v>
      </c>
      <c r="G12">
        <f t="shared" si="0"/>
        <v>3351.8999999999996</v>
      </c>
      <c r="I12">
        <f t="shared" si="5"/>
        <v>1586.6999999999998</v>
      </c>
      <c r="J12">
        <v>5103</v>
      </c>
      <c r="K12">
        <v>3485.5</v>
      </c>
      <c r="N12">
        <v>6.8654999999999999</v>
      </c>
      <c r="O12" s="18">
        <f t="shared" si="3"/>
        <v>23.038590604026847</v>
      </c>
      <c r="P12">
        <v>-67.3</v>
      </c>
      <c r="Q12">
        <f t="shared" si="4"/>
        <v>6010.4</v>
      </c>
    </row>
    <row r="13" spans="1:17" ht="16" x14ac:dyDescent="0.2">
      <c r="B13" s="19" t="s">
        <v>62</v>
      </c>
      <c r="D13">
        <v>7.6078000000000001</v>
      </c>
      <c r="E13">
        <v>-30.3</v>
      </c>
      <c r="F13">
        <f t="shared" si="1"/>
        <v>25.529530201342283</v>
      </c>
      <c r="G13">
        <f t="shared" si="0"/>
        <v>6047.4</v>
      </c>
      <c r="I13">
        <f t="shared" si="5"/>
        <v>3351.8999999999996</v>
      </c>
      <c r="J13">
        <v>5258.5</v>
      </c>
      <c r="K13">
        <v>7099.7</v>
      </c>
      <c r="N13">
        <v>7.6075999999999997</v>
      </c>
      <c r="O13" s="18">
        <f t="shared" si="3"/>
        <v>25.528859060402681</v>
      </c>
      <c r="P13">
        <v>545.5</v>
      </c>
      <c r="Q13">
        <f t="shared" si="4"/>
        <v>6623.2</v>
      </c>
    </row>
    <row r="14" spans="1:17" ht="16" x14ac:dyDescent="0.2">
      <c r="B14" s="23" t="s">
        <v>63</v>
      </c>
      <c r="D14">
        <v>7.9127000000000001</v>
      </c>
      <c r="E14">
        <v>-1230.9000000000001</v>
      </c>
      <c r="F14">
        <f t="shared" si="1"/>
        <v>26.55268456375839</v>
      </c>
      <c r="G14">
        <f t="shared" si="0"/>
        <v>4846.7999999999993</v>
      </c>
      <c r="I14">
        <f t="shared" si="5"/>
        <v>6047.4</v>
      </c>
      <c r="J14">
        <v>5702.2</v>
      </c>
      <c r="K14">
        <v>1866.5</v>
      </c>
      <c r="N14">
        <v>7.8669000000000002</v>
      </c>
      <c r="O14" s="18">
        <f t="shared" si="3"/>
        <v>26.398993288590606</v>
      </c>
      <c r="P14">
        <v>3061.9</v>
      </c>
      <c r="Q14">
        <f t="shared" si="4"/>
        <v>9139.6</v>
      </c>
    </row>
    <row r="15" spans="1:17" x14ac:dyDescent="0.2">
      <c r="B15" s="19"/>
      <c r="D15">
        <v>8.4712999999999994</v>
      </c>
      <c r="E15">
        <v>-2665.8</v>
      </c>
      <c r="F15">
        <f t="shared" si="1"/>
        <v>28.427181208053685</v>
      </c>
      <c r="G15">
        <f t="shared" si="0"/>
        <v>3411.8999999999996</v>
      </c>
      <c r="I15">
        <f t="shared" si="5"/>
        <v>4846.7999999999993</v>
      </c>
      <c r="J15">
        <v>8127.6</v>
      </c>
      <c r="K15">
        <v>15932.7</v>
      </c>
      <c r="N15">
        <v>8.4154999999999998</v>
      </c>
      <c r="O15" s="18">
        <f t="shared" si="3"/>
        <v>28.23993288590604</v>
      </c>
      <c r="P15">
        <v>3893.3</v>
      </c>
      <c r="Q15">
        <f t="shared" si="4"/>
        <v>9971</v>
      </c>
    </row>
    <row r="16" spans="1:17" ht="16" x14ac:dyDescent="0.2">
      <c r="B16" s="19" t="s">
        <v>64</v>
      </c>
      <c r="D16">
        <v>8.8269000000000002</v>
      </c>
      <c r="E16">
        <v>-3800</v>
      </c>
      <c r="F16">
        <f t="shared" si="1"/>
        <v>29.620469798657716</v>
      </c>
      <c r="G16">
        <f t="shared" si="0"/>
        <v>2277.6999999999998</v>
      </c>
      <c r="I16">
        <f t="shared" si="5"/>
        <v>3411.8999999999996</v>
      </c>
      <c r="J16">
        <v>8198.7000000000007</v>
      </c>
      <c r="K16">
        <v>9622.9</v>
      </c>
      <c r="N16">
        <v>8.8663000000000007</v>
      </c>
      <c r="O16" s="18">
        <f t="shared" si="3"/>
        <v>29.752684563758393</v>
      </c>
      <c r="P16">
        <v>-2586.1</v>
      </c>
      <c r="Q16">
        <f t="shared" si="4"/>
        <v>3491.6</v>
      </c>
    </row>
    <row r="17" spans="2:17" x14ac:dyDescent="0.2">
      <c r="B17" t="s">
        <v>65</v>
      </c>
      <c r="D17">
        <v>8.8733000000000004</v>
      </c>
      <c r="E17">
        <v>2996</v>
      </c>
      <c r="F17">
        <f t="shared" si="1"/>
        <v>29.776174496644298</v>
      </c>
      <c r="G17">
        <f t="shared" si="0"/>
        <v>9073.7000000000007</v>
      </c>
      <c r="I17">
        <f t="shared" si="5"/>
        <v>2277.6999999999998</v>
      </c>
      <c r="J17">
        <v>8988.5</v>
      </c>
      <c r="K17">
        <v>4720.6000000000004</v>
      </c>
      <c r="N17">
        <v>8.9050999999999991</v>
      </c>
      <c r="O17" s="18">
        <f t="shared" si="3"/>
        <v>29.882885906040261</v>
      </c>
      <c r="P17">
        <v>710.5</v>
      </c>
      <c r="Q17">
        <f t="shared" si="4"/>
        <v>6788.2</v>
      </c>
    </row>
    <row r="18" spans="2:17" x14ac:dyDescent="0.2">
      <c r="D18">
        <v>9.9336000000000002</v>
      </c>
      <c r="E18">
        <v>9754.4</v>
      </c>
      <c r="F18">
        <f t="shared" si="1"/>
        <v>33.334228187919464</v>
      </c>
      <c r="G18">
        <f t="shared" si="0"/>
        <v>15832.099999999999</v>
      </c>
      <c r="I18">
        <f t="shared" si="5"/>
        <v>9073.7000000000007</v>
      </c>
      <c r="J18">
        <v>9529.7000000000007</v>
      </c>
      <c r="K18">
        <v>1864.8</v>
      </c>
      <c r="N18">
        <v>9.8765999999999998</v>
      </c>
      <c r="O18" s="18">
        <f t="shared" si="3"/>
        <v>33.142953020134222</v>
      </c>
      <c r="P18">
        <v>3434.2</v>
      </c>
      <c r="Q18">
        <f t="shared" si="4"/>
        <v>9511.9</v>
      </c>
    </row>
    <row r="19" spans="2:17" x14ac:dyDescent="0.2">
      <c r="D19">
        <v>10.6244</v>
      </c>
      <c r="E19">
        <v>-276.10000000000002</v>
      </c>
      <c r="F19">
        <f t="shared" si="1"/>
        <v>35.652348993288591</v>
      </c>
      <c r="G19">
        <f t="shared" si="0"/>
        <v>5801.5999999999995</v>
      </c>
      <c r="I19">
        <f t="shared" si="5"/>
        <v>15832.099999999999</v>
      </c>
      <c r="J19">
        <v>9626.9</v>
      </c>
      <c r="K19">
        <v>7076.5</v>
      </c>
      <c r="N19">
        <v>10.5997</v>
      </c>
      <c r="O19" s="18">
        <f t="shared" si="3"/>
        <v>35.569463087248323</v>
      </c>
      <c r="P19">
        <v>-4553.3999999999996</v>
      </c>
      <c r="Q19">
        <f t="shared" si="4"/>
        <v>1524.3000000000002</v>
      </c>
    </row>
    <row r="20" spans="2:17" x14ac:dyDescent="0.2">
      <c r="D20">
        <v>13.055199999999999</v>
      </c>
      <c r="E20">
        <v>3878.1</v>
      </c>
      <c r="F20">
        <f t="shared" si="1"/>
        <v>43.809395973154359</v>
      </c>
      <c r="G20">
        <f t="shared" si="0"/>
        <v>9955.7999999999993</v>
      </c>
      <c r="I20">
        <f t="shared" si="5"/>
        <v>5801.5999999999995</v>
      </c>
      <c r="J20">
        <v>10180.799999999999</v>
      </c>
      <c r="K20">
        <v>4922.5</v>
      </c>
      <c r="N20">
        <v>13.029400000000001</v>
      </c>
      <c r="O20" s="18">
        <f t="shared" si="3"/>
        <v>43.72281879194631</v>
      </c>
      <c r="P20">
        <v>1299</v>
      </c>
      <c r="Q20">
        <f t="shared" si="4"/>
        <v>7376.7</v>
      </c>
    </row>
    <row r="21" spans="2:17" x14ac:dyDescent="0.2">
      <c r="D21">
        <v>13.766999999999999</v>
      </c>
      <c r="E21">
        <v>743.6</v>
      </c>
      <c r="F21">
        <f t="shared" si="1"/>
        <v>46.197986577181204</v>
      </c>
      <c r="G21">
        <f t="shared" si="0"/>
        <v>6821.3</v>
      </c>
      <c r="I21">
        <f t="shared" si="5"/>
        <v>9955.7999999999993</v>
      </c>
      <c r="J21">
        <v>10646.9</v>
      </c>
      <c r="K21">
        <v>2707.8</v>
      </c>
      <c r="N21">
        <v>13.766999999999999</v>
      </c>
      <c r="O21" s="18">
        <f t="shared" si="3"/>
        <v>46.197986577181204</v>
      </c>
      <c r="P21">
        <v>-282.5</v>
      </c>
      <c r="Q21">
        <f t="shared" si="4"/>
        <v>5795.2</v>
      </c>
    </row>
    <row r="22" spans="2:17" x14ac:dyDescent="0.2">
      <c r="D22">
        <v>19.010100000000001</v>
      </c>
      <c r="E22">
        <v>7118.1</v>
      </c>
      <c r="F22">
        <f t="shared" si="1"/>
        <v>63.792281879194633</v>
      </c>
      <c r="G22">
        <f t="shared" si="0"/>
        <v>13195.8</v>
      </c>
      <c r="I22">
        <f t="shared" si="5"/>
        <v>6821.3</v>
      </c>
      <c r="J22">
        <v>12907.5</v>
      </c>
      <c r="K22">
        <v>7619.6</v>
      </c>
      <c r="N22">
        <v>18.932500000000001</v>
      </c>
      <c r="O22" s="18">
        <f t="shared" si="3"/>
        <v>63.531879194630868</v>
      </c>
      <c r="P22">
        <v>9612.5</v>
      </c>
      <c r="Q22">
        <f t="shared" si="4"/>
        <v>15690.2</v>
      </c>
    </row>
    <row r="23" spans="2:17" x14ac:dyDescent="0.2">
      <c r="D23">
        <v>27.296700000000001</v>
      </c>
      <c r="E23">
        <v>10748.2</v>
      </c>
      <c r="F23">
        <f t="shared" si="1"/>
        <v>91.599664429530208</v>
      </c>
      <c r="G23">
        <f t="shared" si="0"/>
        <v>16825.900000000001</v>
      </c>
      <c r="I23">
        <f t="shared" si="5"/>
        <v>13195.8</v>
      </c>
      <c r="J23">
        <v>14543.7</v>
      </c>
      <c r="K23">
        <v>1145.5</v>
      </c>
      <c r="N23">
        <v>27.219899999999999</v>
      </c>
      <c r="O23" s="18">
        <f t="shared" si="3"/>
        <v>91.341946308724829</v>
      </c>
      <c r="P23">
        <v>4934.5</v>
      </c>
      <c r="Q23">
        <f t="shared" si="4"/>
        <v>11012.2</v>
      </c>
    </row>
    <row r="24" spans="2:17" x14ac:dyDescent="0.2">
      <c r="I24">
        <f t="shared" si="5"/>
        <v>16825.900000000001</v>
      </c>
      <c r="J24">
        <v>17801.3</v>
      </c>
      <c r="K24">
        <v>6715.9</v>
      </c>
    </row>
    <row r="25" spans="2:17" x14ac:dyDescent="0.2">
      <c r="J25" s="24" t="s">
        <v>66</v>
      </c>
      <c r="K25" s="25">
        <f>AVERAGE(K2:K24)</f>
        <v>6077.7409090909096</v>
      </c>
    </row>
    <row r="26" spans="2:17" x14ac:dyDescent="0.2">
      <c r="J26" s="24" t="s">
        <v>67</v>
      </c>
      <c r="K26" s="25">
        <f>_xlfn.STDEV.S(K2:K24)</f>
        <v>4540.426795929995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2025-03-27T23:05:40Z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