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16 - HockHarrison/"/>
    </mc:Choice>
  </mc:AlternateContent>
  <xr:revisionPtr revIDLastSave="0" documentId="13_ncr:1_{202C2C81-EF1B-674A-8F19-105F2195EDB6}" xr6:coauthVersionLast="47" xr6:coauthVersionMax="47" xr10:uidLastSave="{00000000-0000-0000-0000-000000000000}"/>
  <bookViews>
    <workbookView xWindow="720" yWindow="500" windowWidth="24880" windowHeight="15500" xr2:uid="{00000000-000D-0000-FFFF-FFFF00000000}"/>
  </bookViews>
  <sheets>
    <sheet name="FinalSR" sheetId="1" r:id="rId1"/>
    <sheet name="AdditionalData" sheetId="2" r:id="rId2"/>
    <sheet name="MoreData" sheetId="4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2" i="2"/>
  <c r="K26" i="4"/>
  <c r="K25" i="4"/>
  <c r="K24" i="4"/>
  <c r="AH23" i="4"/>
  <c r="K23" i="4"/>
  <c r="AK22" i="4"/>
  <c r="K22" i="4"/>
  <c r="AK21" i="4"/>
  <c r="K21" i="4"/>
  <c r="AK20" i="4"/>
  <c r="K20" i="4"/>
  <c r="AK19" i="4"/>
  <c r="K19" i="4"/>
  <c r="AK18" i="4"/>
  <c r="K18" i="4"/>
  <c r="AK17" i="4"/>
  <c r="K17" i="4"/>
  <c r="AK16" i="4"/>
  <c r="K16" i="4"/>
  <c r="AN15" i="4"/>
  <c r="AK15" i="4"/>
  <c r="K15" i="4"/>
  <c r="AQ14" i="4"/>
  <c r="AK14" i="4"/>
  <c r="K14" i="4"/>
  <c r="AQ13" i="4"/>
  <c r="AK13" i="4"/>
  <c r="K13" i="4"/>
  <c r="AQ12" i="4"/>
  <c r="AK12" i="4"/>
  <c r="K12" i="4"/>
  <c r="AQ11" i="4"/>
  <c r="AK11" i="4"/>
  <c r="K11" i="4"/>
</calcChain>
</file>

<file path=xl/sharedStrings.xml><?xml version="1.0" encoding="utf-8"?>
<sst xmlns="http://schemas.openxmlformats.org/spreadsheetml/2006/main" count="189" uniqueCount="80">
  <si>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</si>
  <si>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</si>
  <si>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</si>
  <si>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</si>
  <si>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</si>
  <si>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</si>
  <si>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</si>
  <si>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</si>
  <si>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</si>
  <si>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</si>
  <si>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</si>
  <si>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</si>
  <si>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</si>
  <si>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</si>
  <si>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</si>
  <si>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</si>
  <si>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</si>
  <si>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</si>
  <si>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</si>
  <si>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</si>
  <si>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</si>
  <si>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</si>
  <si>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</si>
  <si>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</si>
  <si>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>Hockinge</t>
  </si>
  <si>
    <t>Rainbowt</t>
  </si>
  <si>
    <t xml:space="preserve">Source: </t>
  </si>
  <si>
    <r>
      <t xml:space="preserve">Hocking, M.D., Faulkner, S.G., Akaoka, K., Harwood, A., Hatfield, T., and Lewis, F.J.A. 2021. Surprising salmonid response to water diversion at four run-of-river hydroelectric projects in British Columbia. Can. J. Fish. Aquat. Sci. </t>
    </r>
    <r>
      <rPr>
        <b/>
        <sz val="11"/>
        <color theme="1"/>
        <rFont val="Calibri"/>
        <family val="2"/>
        <scheme val="minor"/>
      </rPr>
      <t>78</t>
    </r>
    <r>
      <rPr>
        <sz val="11"/>
        <color theme="1"/>
        <rFont val="Calibri"/>
        <family val="2"/>
        <scheme val="minor"/>
      </rPr>
      <t>: 1383-1396.</t>
    </r>
  </si>
  <si>
    <t>Fig 2 and 3b</t>
  </si>
  <si>
    <t>Before/after data for each stream (including control and reference reaches), where reach treatment values (averaged across years) were treated as separate data points in regression,</t>
  </si>
  <si>
    <t>BELOW IS DATA AS USED IN THE BEFORE-AFTER SUB-ANALYSIS</t>
  </si>
  <si>
    <t xml:space="preserve">Mean Annual Discharge: </t>
  </si>
  <si>
    <t>Four streams, 5-7 cms</t>
  </si>
  <si>
    <t xml:space="preserve"> paired with the average discharge in each treatment and before/after combination in each stream</t>
  </si>
  <si>
    <t xml:space="preserve">   NOTE THAT THIS SIMPLIFIED ANALYSIS SIMPLY COMPARES THE GLOBAL MEANS OF CONTROL REACHES</t>
  </si>
  <si>
    <t>Harrison lake watershed: Douglas Creek, Lower Fire Creek, Stokke Creek, Tipella Creek</t>
  </si>
  <si>
    <t xml:space="preserve">   BEFORE AND AFTER AND TREATMENT REACHES BEFORE (WEIGHTED EQUALLY BY DEFAULT)</t>
  </si>
  <si>
    <t>2005-2014</t>
  </si>
  <si>
    <t>NOTE that Before biomass represents mean of 2 years (2006-2008)</t>
  </si>
  <si>
    <t xml:space="preserve">  WITH THE TREATMENT REACHES AFTER (N=4) AS AN UNBALANCED DESIGN INCLUDING DATA FROM ALL 4 STREAMS</t>
  </si>
  <si>
    <t>All</t>
  </si>
  <si>
    <t>NOTE that After biomass represents means of 5 years (2010-2014)</t>
  </si>
  <si>
    <t>Data matches the original publication</t>
  </si>
  <si>
    <t>Hypothesis:</t>
  </si>
  <si>
    <t>Rainbow trout biomass is negatively associated with summer high flows</t>
  </si>
  <si>
    <t>Mean of controls and diversion BEFORE</t>
  </si>
  <si>
    <t xml:space="preserve">Mean of </t>
  </si>
  <si>
    <t xml:space="preserve">X: </t>
  </si>
  <si>
    <t>Mean May-September (i.e. growing season) discharge</t>
  </si>
  <si>
    <t>BELOW IS DATA AS USED IN THE MAIN ANALYSIS</t>
  </si>
  <si>
    <t>as well as controls AFTER (arguably all "controls", i.e. unimpacted)</t>
  </si>
  <si>
    <t>Diversion treatments (all 4 streams combined)</t>
  </si>
  <si>
    <t xml:space="preserve">Y: </t>
  </si>
  <si>
    <t>Biomass</t>
  </si>
  <si>
    <t>(all 4 streams combined)</t>
  </si>
  <si>
    <t xml:space="preserve">Comment: </t>
  </si>
  <si>
    <t>Treatment</t>
  </si>
  <si>
    <t>Stream</t>
  </si>
  <si>
    <t>MAD</t>
  </si>
  <si>
    <t>%MAD</t>
  </si>
  <si>
    <t>Douglas</t>
  </si>
  <si>
    <t>L.Fire</t>
  </si>
  <si>
    <t>Stokke</t>
  </si>
  <si>
    <t>Tipella</t>
  </si>
  <si>
    <t>Implicit pathway of flow effect:  survival/growth</t>
  </si>
  <si>
    <t>Control Before</t>
  </si>
  <si>
    <t>Diversion After</t>
  </si>
  <si>
    <t>Control After</t>
  </si>
  <si>
    <t>Lower Fire</t>
  </si>
  <si>
    <t>Diversion Before</t>
  </si>
  <si>
    <t>MEAN =</t>
  </si>
  <si>
    <t>Rainbow Trout</t>
  </si>
  <si>
    <t>Harrison Lake watershed, British Columbia, Canada</t>
  </si>
  <si>
    <t>All life stages</t>
  </si>
  <si>
    <t>May-Sept</t>
  </si>
  <si>
    <t>Hocking et al. 2021</t>
  </si>
  <si>
    <t>Y axis standardized to one, x-axis standardized to % MAD</t>
  </si>
  <si>
    <t>Original study axis units</t>
  </si>
  <si>
    <t>Final curve was derived from linear regression.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</si>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</sst>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0" fillId="0" borderId="0" xfId="0" applyAlignment="1">
      <alignment wrapText="1"/>
    </xf>
    <xf numFmtId="0" fontId="9" fillId="8" borderId="0" xfId="0" applyFont="1" applyFill="1"/>
    <xf numFmtId="0" fontId="8" fillId="8" borderId="0" xfId="0" applyFont="1" applyFill="1"/>
    <xf numFmtId="0" fontId="0" fillId="8" borderId="0" xfId="0" applyFill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0" fillId="8" borderId="12" xfId="0" applyFont="1" applyFill="1" applyBorder="1"/>
    <xf numFmtId="0" fontId="10" fillId="8" borderId="13" xfId="0" applyFont="1" applyFill="1" applyBorder="1"/>
    <xf numFmtId="0" fontId="10" fillId="8" borderId="14" xfId="0" applyFont="1" applyFill="1" applyBorder="1"/>
    <xf numFmtId="0" fontId="9" fillId="0" borderId="0" xfId="0" applyFont="1"/>
    <xf numFmtId="0" fontId="12" fillId="0" borderId="0" xfId="0" applyFont="1"/>
    <xf numFmtId="0" fontId="10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FinalSR!$A$2:$A$17</c:f>
              <c:numCache>
                <c:formatCode>General</c:formatCode>
                <c:ptCount val="16"/>
                <c:pt idx="0">
                  <c:v>167.19101040000001</c:v>
                </c:pt>
                <c:pt idx="1">
                  <c:v>131.5106984</c:v>
                </c:pt>
                <c:pt idx="2">
                  <c:v>167.19101040000001</c:v>
                </c:pt>
                <c:pt idx="3">
                  <c:v>69.463204809999993</c:v>
                </c:pt>
                <c:pt idx="4">
                  <c:v>141.59499220000001</c:v>
                </c:pt>
                <c:pt idx="5">
                  <c:v>126.2410016</c:v>
                </c:pt>
                <c:pt idx="6">
                  <c:v>141.59499220000001</c:v>
                </c:pt>
                <c:pt idx="7">
                  <c:v>50.96557121</c:v>
                </c:pt>
                <c:pt idx="8">
                  <c:v>161.17254059999999</c:v>
                </c:pt>
                <c:pt idx="9">
                  <c:v>148.56199290000001</c:v>
                </c:pt>
                <c:pt idx="10">
                  <c:v>161.17254059999999</c:v>
                </c:pt>
                <c:pt idx="11">
                  <c:v>57.707530429999998</c:v>
                </c:pt>
                <c:pt idx="12">
                  <c:v>149.1124749</c:v>
                </c:pt>
                <c:pt idx="13">
                  <c:v>121.4488978</c:v>
                </c:pt>
                <c:pt idx="14">
                  <c:v>149.1124749</c:v>
                </c:pt>
                <c:pt idx="15">
                  <c:v>50.080828320000002</c:v>
                </c:pt>
              </c:numCache>
            </c:numRef>
          </c:xVal>
          <c:yVal>
            <c:numRef>
              <c:f>FinalSR!$B$2:$B$17</c:f>
              <c:numCache>
                <c:formatCode>General</c:formatCode>
                <c:ptCount val="16"/>
                <c:pt idx="0">
                  <c:v>35.243146359999997</c:v>
                </c:pt>
                <c:pt idx="1">
                  <c:v>47.731255560000001</c:v>
                </c:pt>
                <c:pt idx="2">
                  <c:v>35.243146359999997</c:v>
                </c:pt>
                <c:pt idx="3">
                  <c:v>69.447878316499995</c:v>
                </c:pt>
                <c:pt idx="4">
                  <c:v>44.201752729999995</c:v>
                </c:pt>
                <c:pt idx="5">
                  <c:v>49.575649439999999</c:v>
                </c:pt>
                <c:pt idx="6">
                  <c:v>44.201752729999995</c:v>
                </c:pt>
                <c:pt idx="7">
                  <c:v>75.922050076499985</c:v>
                </c:pt>
                <c:pt idx="8">
                  <c:v>37.34961079</c:v>
                </c:pt>
                <c:pt idx="9">
                  <c:v>41.763302484999997</c:v>
                </c:pt>
                <c:pt idx="10">
                  <c:v>37.34961079</c:v>
                </c:pt>
                <c:pt idx="11">
                  <c:v>73.562364349500001</c:v>
                </c:pt>
                <c:pt idx="12">
                  <c:v>41.570633784999998</c:v>
                </c:pt>
                <c:pt idx="13">
                  <c:v>51.252885769999999</c:v>
                </c:pt>
                <c:pt idx="14">
                  <c:v>41.570633784999998</c:v>
                </c:pt>
                <c:pt idx="15">
                  <c:v>76.231710088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5F-AC4E-8AD8-0C4B276C8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652735"/>
        <c:axId val="1934742831"/>
      </c:scatterChart>
      <c:valAx>
        <c:axId val="193565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742831"/>
        <c:crosses val="autoZero"/>
        <c:crossBetween val="midCat"/>
      </c:valAx>
      <c:valAx>
        <c:axId val="193474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652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AdditionalData!$L$2:$L$17</c:f>
              <c:numCache>
                <c:formatCode>General</c:formatCode>
                <c:ptCount val="16"/>
                <c:pt idx="0">
                  <c:v>167.19101040000001</c:v>
                </c:pt>
                <c:pt idx="1">
                  <c:v>131.5106984</c:v>
                </c:pt>
                <c:pt idx="2">
                  <c:v>167.19101040000001</c:v>
                </c:pt>
                <c:pt idx="3">
                  <c:v>69.463204809999993</c:v>
                </c:pt>
                <c:pt idx="4">
                  <c:v>141.59499220000001</c:v>
                </c:pt>
                <c:pt idx="5">
                  <c:v>126.2410016</c:v>
                </c:pt>
                <c:pt idx="6">
                  <c:v>141.59499220000001</c:v>
                </c:pt>
                <c:pt idx="7">
                  <c:v>50.96557121</c:v>
                </c:pt>
                <c:pt idx="8">
                  <c:v>161.17254059999999</c:v>
                </c:pt>
                <c:pt idx="9">
                  <c:v>148.56199290000001</c:v>
                </c:pt>
                <c:pt idx="10">
                  <c:v>161.17254059999999</c:v>
                </c:pt>
                <c:pt idx="11">
                  <c:v>57.707530429999998</c:v>
                </c:pt>
                <c:pt idx="12">
                  <c:v>149.1124749</c:v>
                </c:pt>
                <c:pt idx="13">
                  <c:v>121.4488978</c:v>
                </c:pt>
                <c:pt idx="14">
                  <c:v>149.1124749</c:v>
                </c:pt>
                <c:pt idx="15">
                  <c:v>50.080828320000002</c:v>
                </c:pt>
              </c:numCache>
            </c:numRef>
          </c:xVal>
          <c:yVal>
            <c:numRef>
              <c:f>AdditionalData!$M$2:$M$17</c:f>
              <c:numCache>
                <c:formatCode>General</c:formatCode>
                <c:ptCount val="16"/>
                <c:pt idx="0">
                  <c:v>0.41199764090000002</c:v>
                </c:pt>
                <c:pt idx="1">
                  <c:v>0.2337180891</c:v>
                </c:pt>
                <c:pt idx="2">
                  <c:v>0.42956441150000002</c:v>
                </c:pt>
                <c:pt idx="3">
                  <c:v>0.49612435760000001</c:v>
                </c:pt>
                <c:pt idx="4">
                  <c:v>0.47358665430000002</c:v>
                </c:pt>
                <c:pt idx="5">
                  <c:v>0.35769652029999999</c:v>
                </c:pt>
                <c:pt idx="6">
                  <c:v>0.64023927879999998</c:v>
                </c:pt>
                <c:pt idx="7">
                  <c:v>1</c:v>
                </c:pt>
                <c:pt idx="8">
                  <c:v>0.31241048110000003</c:v>
                </c:pt>
                <c:pt idx="9">
                  <c:v>0.15637374670000001</c:v>
                </c:pt>
                <c:pt idx="10">
                  <c:v>0.31173645630000002</c:v>
                </c:pt>
                <c:pt idx="11">
                  <c:v>0.65662650600000005</c:v>
                </c:pt>
                <c:pt idx="12">
                  <c:v>0.51373325469999997</c:v>
                </c:pt>
                <c:pt idx="13">
                  <c:v>0.43533574860000002</c:v>
                </c:pt>
                <c:pt idx="14">
                  <c:v>0.67225545539999998</c:v>
                </c:pt>
                <c:pt idx="15">
                  <c:v>0.83768640999999999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AdditionalData!$L$2:$L$17</c:f>
              <c:numCache>
                <c:formatCode>General</c:formatCode>
                <c:ptCount val="16"/>
                <c:pt idx="0">
                  <c:v>167.19101040000001</c:v>
                </c:pt>
                <c:pt idx="1">
                  <c:v>131.5106984</c:v>
                </c:pt>
                <c:pt idx="2">
                  <c:v>167.19101040000001</c:v>
                </c:pt>
                <c:pt idx="3">
                  <c:v>69.463204809999993</c:v>
                </c:pt>
                <c:pt idx="4">
                  <c:v>141.59499220000001</c:v>
                </c:pt>
                <c:pt idx="5">
                  <c:v>126.2410016</c:v>
                </c:pt>
                <c:pt idx="6">
                  <c:v>141.59499220000001</c:v>
                </c:pt>
                <c:pt idx="7">
                  <c:v>50.96557121</c:v>
                </c:pt>
                <c:pt idx="8">
                  <c:v>161.17254059999999</c:v>
                </c:pt>
                <c:pt idx="9">
                  <c:v>148.56199290000001</c:v>
                </c:pt>
                <c:pt idx="10">
                  <c:v>161.17254059999999</c:v>
                </c:pt>
                <c:pt idx="11">
                  <c:v>57.707530429999998</c:v>
                </c:pt>
                <c:pt idx="12">
                  <c:v>149.1124749</c:v>
                </c:pt>
                <c:pt idx="13">
                  <c:v>121.4488978</c:v>
                </c:pt>
                <c:pt idx="14">
                  <c:v>149.1124749</c:v>
                </c:pt>
                <c:pt idx="15">
                  <c:v>50.080828320000002</c:v>
                </c:pt>
              </c:numCache>
            </c:numRef>
          </c:xVal>
          <c:yVal>
            <c:numRef>
              <c:f>AdditionalData!$N$2:$N$17</c:f>
              <c:numCache>
                <c:formatCode>General</c:formatCode>
                <c:ptCount val="16"/>
                <c:pt idx="0">
                  <c:v>0.35243146359999999</c:v>
                </c:pt>
                <c:pt idx="1">
                  <c:v>0.47731255560000002</c:v>
                </c:pt>
                <c:pt idx="2">
                  <c:v>0.35243146359999999</c:v>
                </c:pt>
                <c:pt idx="3">
                  <c:v>0.694478783165</c:v>
                </c:pt>
                <c:pt idx="4">
                  <c:v>0.44201752729999993</c:v>
                </c:pt>
                <c:pt idx="5">
                  <c:v>0.49575649439999997</c:v>
                </c:pt>
                <c:pt idx="6">
                  <c:v>0.44201752729999993</c:v>
                </c:pt>
                <c:pt idx="7">
                  <c:v>0.75922050076499992</c:v>
                </c:pt>
                <c:pt idx="8">
                  <c:v>0.37349610789999999</c:v>
                </c:pt>
                <c:pt idx="9">
                  <c:v>0.41763302484999998</c:v>
                </c:pt>
                <c:pt idx="10">
                  <c:v>0.37349610789999999</c:v>
                </c:pt>
                <c:pt idx="11">
                  <c:v>0.73562364349499998</c:v>
                </c:pt>
                <c:pt idx="12">
                  <c:v>0.41570633785</c:v>
                </c:pt>
                <c:pt idx="13">
                  <c:v>0.51252885770000001</c:v>
                </c:pt>
                <c:pt idx="14">
                  <c:v>0.41570633785</c:v>
                </c:pt>
                <c:pt idx="15">
                  <c:v>0.76231710088000004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D-7944-9397-FFBA3D6C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Biomass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AdditionalData!$J$2:$J$17</c:f>
              <c:numCache>
                <c:formatCode>General</c:formatCode>
                <c:ptCount val="16"/>
                <c:pt idx="0">
                  <c:v>11.251955000000001</c:v>
                </c:pt>
                <c:pt idx="1">
                  <c:v>8.8506699999999991</c:v>
                </c:pt>
                <c:pt idx="2">
                  <c:v>11.251955000000001</c:v>
                </c:pt>
                <c:pt idx="3">
                  <c:v>4.6748736839999996</c:v>
                </c:pt>
                <c:pt idx="4">
                  <c:v>9.0479199999999995</c:v>
                </c:pt>
                <c:pt idx="5">
                  <c:v>8.0668000000000006</c:v>
                </c:pt>
                <c:pt idx="6">
                  <c:v>9.0479199999999995</c:v>
                </c:pt>
                <c:pt idx="7">
                  <c:v>3.2566999999999999</c:v>
                </c:pt>
                <c:pt idx="8">
                  <c:v>7.9458062500000004</c:v>
                </c:pt>
                <c:pt idx="9">
                  <c:v>7.3241062499999998</c:v>
                </c:pt>
                <c:pt idx="10">
                  <c:v>7.9458062500000004</c:v>
                </c:pt>
                <c:pt idx="11">
                  <c:v>2.84498125</c:v>
                </c:pt>
                <c:pt idx="12">
                  <c:v>7.4407125000000001</c:v>
                </c:pt>
                <c:pt idx="13">
                  <c:v>6.0602999999999998</c:v>
                </c:pt>
                <c:pt idx="14">
                  <c:v>7.4407125000000001</c:v>
                </c:pt>
                <c:pt idx="15">
                  <c:v>2.4990333329999999</c:v>
                </c:pt>
              </c:numCache>
            </c:numRef>
          </c:xVal>
          <c:yVal>
            <c:numRef>
              <c:f>AdditionalData!$K$2:$K$17</c:f>
              <c:numCache>
                <c:formatCode>General</c:formatCode>
                <c:ptCount val="16"/>
                <c:pt idx="0">
                  <c:v>97.8</c:v>
                </c:pt>
                <c:pt idx="1">
                  <c:v>55.48</c:v>
                </c:pt>
                <c:pt idx="2">
                  <c:v>101.97</c:v>
                </c:pt>
                <c:pt idx="3">
                  <c:v>117.77</c:v>
                </c:pt>
                <c:pt idx="4">
                  <c:v>112.42</c:v>
                </c:pt>
                <c:pt idx="5">
                  <c:v>84.91</c:v>
                </c:pt>
                <c:pt idx="6">
                  <c:v>151.97999999999999</c:v>
                </c:pt>
                <c:pt idx="7">
                  <c:v>237.38</c:v>
                </c:pt>
                <c:pt idx="8">
                  <c:v>74.16</c:v>
                </c:pt>
                <c:pt idx="9">
                  <c:v>37.119999999999997</c:v>
                </c:pt>
                <c:pt idx="10">
                  <c:v>74</c:v>
                </c:pt>
                <c:pt idx="11">
                  <c:v>155.87</c:v>
                </c:pt>
                <c:pt idx="12">
                  <c:v>121.95</c:v>
                </c:pt>
                <c:pt idx="13">
                  <c:v>103.34</c:v>
                </c:pt>
                <c:pt idx="14">
                  <c:v>159.58000000000001</c:v>
                </c:pt>
                <c:pt idx="15">
                  <c:v>198.85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MoreData!$O$10</c:f>
              <c:strCache>
                <c:ptCount val="1"/>
                <c:pt idx="0">
                  <c:v>Douglas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MoreData!$N$11:$N$14</c:f>
              <c:numCache>
                <c:formatCode>General</c:formatCode>
                <c:ptCount val="4"/>
                <c:pt idx="0">
                  <c:v>167.19101040118869</c:v>
                </c:pt>
                <c:pt idx="1">
                  <c:v>131.5106983655275</c:v>
                </c:pt>
                <c:pt idx="2">
                  <c:v>167.19101040118869</c:v>
                </c:pt>
                <c:pt idx="3">
                  <c:v>69.463204817392679</c:v>
                </c:pt>
              </c:numCache>
            </c:numRef>
          </c:xVal>
          <c:yVal>
            <c:numRef>
              <c:f>MoreData!$O$11:$O$14</c:f>
              <c:numCache>
                <c:formatCode>General</c:formatCode>
                <c:ptCount val="4"/>
                <c:pt idx="0">
                  <c:v>97.8</c:v>
                </c:pt>
                <c:pt idx="1">
                  <c:v>55.48</c:v>
                </c:pt>
                <c:pt idx="2">
                  <c:v>101.97</c:v>
                </c:pt>
                <c:pt idx="3">
                  <c:v>117.77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2C-3F41-94CA-75DE5F875A32}"/>
            </c:ext>
          </c:extLst>
        </c:ser>
        <c:ser>
          <c:idx val="1"/>
          <c:order val="1"/>
          <c:tx>
            <c:strRef>
              <c:f>MoreData!$P$10</c:f>
              <c:strCache>
                <c:ptCount val="1"/>
                <c:pt idx="0">
                  <c:v>L.Fire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MoreData!$N$15:$N$18</c:f>
              <c:numCache>
                <c:formatCode>General</c:formatCode>
                <c:ptCount val="4"/>
                <c:pt idx="0">
                  <c:v>141.59499217527383</c:v>
                </c:pt>
                <c:pt idx="1">
                  <c:v>126.24100156494524</c:v>
                </c:pt>
                <c:pt idx="2">
                  <c:v>141.59499217527383</c:v>
                </c:pt>
                <c:pt idx="3">
                  <c:v>50.965571205007819</c:v>
                </c:pt>
              </c:numCache>
            </c:numRef>
          </c:xVal>
          <c:yVal>
            <c:numRef>
              <c:f>MoreData!$P$15:$P$18</c:f>
              <c:numCache>
                <c:formatCode>General</c:formatCode>
                <c:ptCount val="4"/>
                <c:pt idx="0">
                  <c:v>112.42</c:v>
                </c:pt>
                <c:pt idx="1">
                  <c:v>84.91</c:v>
                </c:pt>
                <c:pt idx="2">
                  <c:v>151.97999999999999</c:v>
                </c:pt>
                <c:pt idx="3">
                  <c:v>237.38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2C-3F41-94CA-75DE5F875A32}"/>
            </c:ext>
          </c:extLst>
        </c:ser>
        <c:ser>
          <c:idx val="2"/>
          <c:order val="2"/>
          <c:tx>
            <c:strRef>
              <c:f>MoreData!$Q$10</c:f>
              <c:strCache>
                <c:ptCount val="1"/>
                <c:pt idx="0">
                  <c:v>Stokke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MoreData!$N$19:$N$22</c:f>
              <c:numCache>
                <c:formatCode>General</c:formatCode>
                <c:ptCount val="4"/>
                <c:pt idx="0">
                  <c:v>161.17254056795136</c:v>
                </c:pt>
                <c:pt idx="1">
                  <c:v>148.56199290060849</c:v>
                </c:pt>
                <c:pt idx="2">
                  <c:v>161.17254056795136</c:v>
                </c:pt>
                <c:pt idx="3">
                  <c:v>57.707530425963505</c:v>
                </c:pt>
              </c:numCache>
            </c:numRef>
          </c:xVal>
          <c:yVal>
            <c:numRef>
              <c:f>MoreData!$Q$19:$Q$22</c:f>
              <c:numCache>
                <c:formatCode>General</c:formatCode>
                <c:ptCount val="4"/>
                <c:pt idx="0">
                  <c:v>74.16</c:v>
                </c:pt>
                <c:pt idx="1">
                  <c:v>37.119999999999997</c:v>
                </c:pt>
                <c:pt idx="2">
                  <c:v>74</c:v>
                </c:pt>
                <c:pt idx="3">
                  <c:v>155.87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2C-3F41-94CA-75DE5F875A32}"/>
            </c:ext>
          </c:extLst>
        </c:ser>
        <c:ser>
          <c:idx val="3"/>
          <c:order val="3"/>
          <c:tx>
            <c:strRef>
              <c:f>MoreData!$R$10</c:f>
              <c:strCache>
                <c:ptCount val="1"/>
                <c:pt idx="0">
                  <c:v>Tipella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MoreData!$N$23:$N$26</c:f>
              <c:numCache>
                <c:formatCode>General</c:formatCode>
                <c:ptCount val="4"/>
                <c:pt idx="0">
                  <c:v>149.11247494989979</c:v>
                </c:pt>
                <c:pt idx="1">
                  <c:v>121.44889779559118</c:v>
                </c:pt>
                <c:pt idx="2">
                  <c:v>149.11247494989979</c:v>
                </c:pt>
                <c:pt idx="3">
                  <c:v>50.080828323313298</c:v>
                </c:pt>
              </c:numCache>
            </c:numRef>
          </c:xVal>
          <c:yVal>
            <c:numRef>
              <c:f>MoreData!$R$23:$R$26</c:f>
              <c:numCache>
                <c:formatCode>General</c:formatCode>
                <c:ptCount val="4"/>
                <c:pt idx="0">
                  <c:v>121.95</c:v>
                </c:pt>
                <c:pt idx="1">
                  <c:v>103.34</c:v>
                </c:pt>
                <c:pt idx="2">
                  <c:v>159.58000000000001</c:v>
                </c:pt>
                <c:pt idx="3">
                  <c:v>198.85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2C-3F41-94CA-75DE5F87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995408"/>
        <c:axId val="2029543264"/>
      </c:scatterChart>
      <c:valAx>
        <c:axId val="203699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543264"/>
        <c:crosses val="autoZero"/>
        <c:crossBetween val="midCat"/>
      </c:valAx>
      <c:valAx>
        <c:axId val="202954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99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MoreData!$O$10</c:f>
              <c:strCache>
                <c:ptCount val="1"/>
                <c:pt idx="0">
                  <c:v>Douglas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MoreData!$N$11:$N$14</c:f>
              <c:numCache>
                <c:formatCode>General</c:formatCode>
                <c:ptCount val="4"/>
                <c:pt idx="0">
                  <c:v>167.19101040118869</c:v>
                </c:pt>
                <c:pt idx="1">
                  <c:v>131.5106983655275</c:v>
                </c:pt>
                <c:pt idx="2">
                  <c:v>167.19101040118869</c:v>
                </c:pt>
                <c:pt idx="3">
                  <c:v>69.463204817392679</c:v>
                </c:pt>
              </c:numCache>
            </c:numRef>
          </c:xVal>
          <c:yVal>
            <c:numRef>
              <c:f>MoreData!$O$11:$O$14</c:f>
              <c:numCache>
                <c:formatCode>General</c:formatCode>
                <c:ptCount val="4"/>
                <c:pt idx="0">
                  <c:v>97.8</c:v>
                </c:pt>
                <c:pt idx="1">
                  <c:v>55.48</c:v>
                </c:pt>
                <c:pt idx="2">
                  <c:v>101.97</c:v>
                </c:pt>
                <c:pt idx="3">
                  <c:v>117.77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E-C04B-B5FF-E5BDC7773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33791"/>
        <c:axId val="1585122879"/>
      </c:scatterChart>
      <c:valAx>
        <c:axId val="158003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122879"/>
        <c:crosses val="autoZero"/>
        <c:crossBetween val="midCat"/>
      </c:valAx>
      <c:valAx>
        <c:axId val="158512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03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MoreData!$P$10</c:f>
              <c:strCache>
                <c:ptCount val="1"/>
                <c:pt idx="0">
                  <c:v>L.Fire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6F-664E-B623-359028FB4A9A}"/>
              </c:ext>
            </c:extLst>
          </c:dPt>
          <c:xVal>
            <c:numRef>
              <c:f>MoreData!$N$15:$N$18</c:f>
              <c:numCache>
                <c:formatCode>General</c:formatCode>
                <c:ptCount val="4"/>
                <c:pt idx="0">
                  <c:v>141.59499217527383</c:v>
                </c:pt>
                <c:pt idx="1">
                  <c:v>126.24100156494524</c:v>
                </c:pt>
                <c:pt idx="2">
                  <c:v>141.59499217527383</c:v>
                </c:pt>
                <c:pt idx="3">
                  <c:v>50.965571205007819</c:v>
                </c:pt>
              </c:numCache>
            </c:numRef>
          </c:xVal>
          <c:yVal>
            <c:numRef>
              <c:f>MoreData!$P$15:$P$18</c:f>
              <c:numCache>
                <c:formatCode>General</c:formatCode>
                <c:ptCount val="4"/>
                <c:pt idx="0">
                  <c:v>112.42</c:v>
                </c:pt>
                <c:pt idx="1">
                  <c:v>84.91</c:v>
                </c:pt>
                <c:pt idx="2">
                  <c:v>151.97999999999999</c:v>
                </c:pt>
                <c:pt idx="3">
                  <c:v>237.38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6F-664E-B623-359028FB4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33791"/>
        <c:axId val="1585122879"/>
      </c:scatterChart>
      <c:valAx>
        <c:axId val="158003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122879"/>
        <c:crosses val="autoZero"/>
        <c:crossBetween val="midCat"/>
      </c:valAx>
      <c:valAx>
        <c:axId val="158512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03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MoreData!$Q$10</c:f>
              <c:strCache>
                <c:ptCount val="1"/>
                <c:pt idx="0">
                  <c:v>Stokke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MoreData!$N$19:$N$22</c:f>
              <c:numCache>
                <c:formatCode>General</c:formatCode>
                <c:ptCount val="4"/>
                <c:pt idx="0">
                  <c:v>161.17254056795136</c:v>
                </c:pt>
                <c:pt idx="1">
                  <c:v>148.56199290060849</c:v>
                </c:pt>
                <c:pt idx="2">
                  <c:v>161.17254056795136</c:v>
                </c:pt>
                <c:pt idx="3">
                  <c:v>57.707530425963505</c:v>
                </c:pt>
              </c:numCache>
            </c:numRef>
          </c:xVal>
          <c:yVal>
            <c:numRef>
              <c:f>MoreData!$Q$19:$Q$22</c:f>
              <c:numCache>
                <c:formatCode>General</c:formatCode>
                <c:ptCount val="4"/>
                <c:pt idx="0">
                  <c:v>74.16</c:v>
                </c:pt>
                <c:pt idx="1">
                  <c:v>37.119999999999997</c:v>
                </c:pt>
                <c:pt idx="2">
                  <c:v>74</c:v>
                </c:pt>
                <c:pt idx="3">
                  <c:v>155.87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88-8046-BDA4-2810D80F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33791"/>
        <c:axId val="1585122879"/>
      </c:scatterChart>
      <c:valAx>
        <c:axId val="158003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122879"/>
        <c:crosses val="autoZero"/>
        <c:crossBetween val="midCat"/>
      </c:valAx>
      <c:valAx>
        <c:axId val="158512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03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MoreData!$R$10</c:f>
              <c:strCache>
                <c:ptCount val="1"/>
                <c:pt idx="0">
                  <c:v>Tipella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MoreData!$N$23:$N$26</c:f>
              <c:numCache>
                <c:formatCode>General</c:formatCode>
                <c:ptCount val="4"/>
                <c:pt idx="0">
                  <c:v>149.11247494989979</c:v>
                </c:pt>
                <c:pt idx="1">
                  <c:v>121.44889779559118</c:v>
                </c:pt>
                <c:pt idx="2">
                  <c:v>149.11247494989979</c:v>
                </c:pt>
                <c:pt idx="3">
                  <c:v>50.080828323313298</c:v>
                </c:pt>
              </c:numCache>
            </c:numRef>
          </c:xVal>
          <c:yVal>
            <c:numRef>
              <c:f>MoreData!$R$23:$R$26</c:f>
              <c:numCache>
                <c:formatCode>General</c:formatCode>
                <c:ptCount val="4"/>
                <c:pt idx="0">
                  <c:v>121.95</c:v>
                </c:pt>
                <c:pt idx="1">
                  <c:v>103.34</c:v>
                </c:pt>
                <c:pt idx="2">
                  <c:v>159.58000000000001</c:v>
                </c:pt>
                <c:pt idx="3">
                  <c:v>198.85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BA-3246-B707-13E6D6C41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33791"/>
        <c:axId val="1585122879"/>
      </c:scatterChart>
      <c:valAx>
        <c:axId val="158003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122879"/>
        <c:crosses val="autoZero"/>
        <c:crossBetween val="midCat"/>
      </c:valAx>
      <c:valAx>
        <c:axId val="158512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03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336550</xdr:colOff>
      <xdr:row>1</xdr:row>
      <xdr:rowOff>12700</xdr:rowOff>
    </xdr:from>
    <xdr:to>
      <xdr:col>13</xdr:col>
      <xdr:colOff>285750</xdr:colOff>
      <xdr:row>16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A64EC2-48BC-5BE1-4380-D497596C6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577850</xdr:colOff>
      <xdr:row>19</xdr:row>
      <xdr:rowOff>6350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12700</xdr:colOff>
      <xdr:row>14</xdr:row>
      <xdr:rowOff>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161544</xdr:colOff>
      <xdr:row>0</xdr:row>
      <xdr:rowOff>76200</xdr:rowOff>
    </xdr:from>
    <xdr:to>
      <xdr:col>25</xdr:col>
      <xdr:colOff>584200</xdr:colOff>
      <xdr:row>22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975237-B578-BDE2-5915-E6E8431D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44344" y="76200"/>
          <a:ext cx="7687056" cy="396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104775</xdr:rowOff>
    </xdr:from>
    <xdr:to>
      <xdr:col>1</xdr:col>
      <xdr:colOff>3696405</xdr:colOff>
      <xdr:row>36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5D0EF5-92ED-1C49-97F0-4AEEA625F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19375"/>
          <a:ext cx="6630105" cy="472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7620</xdr:rowOff>
    </xdr:from>
    <xdr:to>
      <xdr:col>1</xdr:col>
      <xdr:colOff>5197502</xdr:colOff>
      <xdr:row>61</xdr:row>
      <xdr:rowOff>160410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A5F446-D122-B843-9926-5899D7016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75220"/>
          <a:ext cx="8436002" cy="4724790"/>
        </a:xfrm>
        <a:prstGeom prst="rect">
          <a:avLst/>
        </a:prstGeom>
      </xdr:spPr>
    </xdr:pic>
    <xdr:clientData/>
  </xdr:twoCellAnchor>
  <xdr:twoCellAnchor>
    <xdr:from>
      <xdr:col>18</xdr:col>
      <xdr:colOff>342900</xdr:colOff>
      <xdr:row>10</xdr:row>
      <xdr:rowOff>42862</xdr:rowOff>
    </xdr:from>
    <xdr:to>
      <xdr:col>26</xdr:col>
      <xdr:colOff>38100</xdr:colOff>
      <xdr:row>24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0F6A74-A4A9-DE4E-87CE-4A893BA82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38100</xdr:colOff>
      <xdr:row>26</xdr:row>
      <xdr:rowOff>61912</xdr:rowOff>
    </xdr:from>
    <xdr:to>
      <xdr:col>17</xdr:col>
      <xdr:colOff>66675</xdr:colOff>
      <xdr:row>38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63FD0F1-41D5-E146-B6A5-48648AD62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26</xdr:row>
      <xdr:rowOff>38100</xdr:rowOff>
    </xdr:from>
    <xdr:to>
      <xdr:col>21</xdr:col>
      <xdr:colOff>533400</xdr:colOff>
      <xdr:row>38</xdr:row>
      <xdr:rowOff>119063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CBB1B0-1682-794B-AADD-2486F17A2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180975</xdr:colOff>
      <xdr:row>26</xdr:row>
      <xdr:rowOff>38100</xdr:rowOff>
    </xdr:from>
    <xdr:to>
      <xdr:col>26</xdr:col>
      <xdr:colOff>209550</xdr:colOff>
      <xdr:row>38</xdr:row>
      <xdr:rowOff>119063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7FDE872-B086-8E4A-A5F4-C6E6DB690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419100</xdr:colOff>
      <xdr:row>25</xdr:row>
      <xdr:rowOff>161925</xdr:rowOff>
    </xdr:from>
    <xdr:to>
      <xdr:col>30</xdr:col>
      <xdr:colOff>447675</xdr:colOff>
      <xdr:row>38</xdr:row>
      <xdr:rowOff>52388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E36AE84-3E0F-074C-A45B-7AEC4F16C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Desktop/Rosenfeld%20Lab%20RA/New/FlowDatabase-2024-04-19%20JULY%202024.xlsx" TargetMode="External"/><Relationship Id="rId1" Type="http://schemas.openxmlformats.org/officeDocument/2006/relationships/externalLinkPath" Target="/Users/Matt/Desktop/Rosenfeld%20Lab%20RA/New/FlowDatabase-2024-04-19%20JUL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O10" t="str">
            <v>Douglas</v>
          </cell>
          <cell r="P10" t="str">
            <v>L.Fire</v>
          </cell>
          <cell r="Q10" t="str">
            <v>Stokke</v>
          </cell>
          <cell r="R10" t="str">
            <v>Tipella</v>
          </cell>
        </row>
        <row r="11">
          <cell r="N11">
            <v>167.19101040118869</v>
          </cell>
          <cell r="O11">
            <v>97.8</v>
          </cell>
        </row>
        <row r="12">
          <cell r="N12">
            <v>131.5106983655275</v>
          </cell>
          <cell r="O12">
            <v>55.48</v>
          </cell>
        </row>
        <row r="13">
          <cell r="N13">
            <v>167.19101040118869</v>
          </cell>
          <cell r="O13">
            <v>101.97</v>
          </cell>
        </row>
        <row r="14">
          <cell r="N14">
            <v>69.463204817392679</v>
          </cell>
          <cell r="O14">
            <v>117.77</v>
          </cell>
        </row>
        <row r="15">
          <cell r="N15">
            <v>141.59499217527383</v>
          </cell>
          <cell r="P15">
            <v>112.42</v>
          </cell>
        </row>
        <row r="16">
          <cell r="N16">
            <v>126.24100156494524</v>
          </cell>
          <cell r="P16">
            <v>84.91</v>
          </cell>
        </row>
        <row r="17">
          <cell r="N17">
            <v>141.59499217527383</v>
          </cell>
          <cell r="P17">
            <v>151.97999999999999</v>
          </cell>
        </row>
        <row r="18">
          <cell r="N18">
            <v>50.965571205007819</v>
          </cell>
          <cell r="P18">
            <v>237.38</v>
          </cell>
        </row>
        <row r="19">
          <cell r="N19">
            <v>161.17254056795136</v>
          </cell>
          <cell r="Q19">
            <v>74.16</v>
          </cell>
        </row>
        <row r="20">
          <cell r="N20">
            <v>148.56199290060849</v>
          </cell>
          <cell r="Q20">
            <v>37.119999999999997</v>
          </cell>
        </row>
        <row r="21">
          <cell r="N21">
            <v>161.17254056795136</v>
          </cell>
          <cell r="Q21">
            <v>74</v>
          </cell>
        </row>
        <row r="22">
          <cell r="N22">
            <v>57.707530425963505</v>
          </cell>
          <cell r="Q22">
            <v>155.87</v>
          </cell>
        </row>
        <row r="23">
          <cell r="N23">
            <v>149.11247494989979</v>
          </cell>
          <cell r="R23">
            <v>121.95</v>
          </cell>
        </row>
        <row r="24">
          <cell r="N24">
            <v>121.44889779559118</v>
          </cell>
          <cell r="R24">
            <v>103.34</v>
          </cell>
        </row>
        <row r="25">
          <cell r="N25">
            <v>149.11247494989979</v>
          </cell>
          <cell r="R25">
            <v>159.58000000000001</v>
          </cell>
        </row>
        <row r="26">
          <cell r="N26">
            <v>50.080828323313298</v>
          </cell>
          <cell r="R26">
            <v>198.85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I31" sqref="I31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167.19101040000001</v>
      </c>
      <c r="B2" s="14">
        <v>35.243146359999997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131.5106984</v>
      </c>
      <c r="B3" s="14">
        <v>47.731255560000001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167.19101040000001</v>
      </c>
      <c r="B4" s="14">
        <v>35.243146359999997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69.463204809999993</v>
      </c>
      <c r="B5" s="14">
        <v>69.447878316499995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141.59499220000001</v>
      </c>
      <c r="B6" s="14">
        <v>44.201752729999995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126.2410016</v>
      </c>
      <c r="B7" s="14">
        <v>49.575649439999999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141.59499220000001</v>
      </c>
      <c r="B8" s="14">
        <v>44.201752729999995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50.96557121</v>
      </c>
      <c r="B9" s="14">
        <v>75.922050076499985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161.17254059999999</v>
      </c>
      <c r="B10" s="14">
        <v>37.34961079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148.56199290000001</v>
      </c>
      <c r="B11" s="14">
        <v>41.763302484999997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161.17254059999999</v>
      </c>
      <c r="B12" s="14">
        <v>37.34961079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57.707530429999998</v>
      </c>
      <c r="B13" s="14">
        <v>73.562364349500001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4">
        <v>149.1124749</v>
      </c>
      <c r="B14" s="14">
        <v>41.570633784999998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4">
        <v>121.4488978</v>
      </c>
      <c r="B15" s="14">
        <v>51.252885769999999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4">
        <v>149.1124749</v>
      </c>
      <c r="B16" s="14">
        <v>41.570633784999998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4">
        <v>50.080828320000002</v>
      </c>
      <c r="B17" s="14">
        <v>76.231710088</v>
      </c>
      <c r="C17" s="3">
        <v>0</v>
      </c>
      <c r="D17" s="3">
        <v>0</v>
      </c>
      <c r="E17" s="3">
        <v>100</v>
      </c>
    </row>
    <row r="18" spans="1:5" ht="14.25" customHeight="1" x14ac:dyDescent="0.2"/>
    <row r="19" spans="1:5" ht="14.25" customHeight="1" x14ac:dyDescent="0.2"/>
    <row r="20" spans="1:5" ht="14.25" customHeight="1" x14ac:dyDescent="0.2"/>
    <row r="21" spans="1:5" ht="14.25" customHeight="1" x14ac:dyDescent="0.2"/>
    <row r="22" spans="1:5" ht="14.25" customHeight="1" x14ac:dyDescent="0.2"/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zoomScale="94" workbookViewId="0">
      <selection activeCell="P33" sqref="P33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53</v>
      </c>
      <c r="L1" s="4" t="s">
        <v>0</v>
      </c>
      <c r="M1" s="4" t="s">
        <v>5</v>
      </c>
      <c r="N1" s="4" t="s">
        <v>79</v>
      </c>
    </row>
    <row r="2" spans="4:14" ht="14.25" customHeight="1" x14ac:dyDescent="0.2">
      <c r="D2" s="6" t="s">
        <v>10</v>
      </c>
      <c r="E2" s="7" t="s">
        <v>75</v>
      </c>
      <c r="G2">
        <v>16</v>
      </c>
      <c r="H2" t="s">
        <v>24</v>
      </c>
      <c r="I2" t="s">
        <v>25</v>
      </c>
      <c r="J2" s="12">
        <v>11.251955000000001</v>
      </c>
      <c r="K2" s="13">
        <v>97.8</v>
      </c>
      <c r="L2" s="14">
        <v>167.19101040000001</v>
      </c>
      <c r="M2" s="15">
        <v>0.41199764090000002</v>
      </c>
      <c r="N2">
        <f>(-0.0035)*L2 + 0.9376</f>
        <v>0.35243146359999999</v>
      </c>
    </row>
    <row r="3" spans="4:14" ht="14.25" customHeight="1" x14ac:dyDescent="0.2">
      <c r="D3" s="8" t="s">
        <v>11</v>
      </c>
      <c r="E3" s="9" t="s">
        <v>71</v>
      </c>
      <c r="G3">
        <v>16</v>
      </c>
      <c r="H3" t="s">
        <v>24</v>
      </c>
      <c r="I3" t="s">
        <v>25</v>
      </c>
      <c r="J3" s="12">
        <v>8.8506699999999991</v>
      </c>
      <c r="K3" s="13">
        <v>55.48</v>
      </c>
      <c r="L3" s="14">
        <v>131.5106984</v>
      </c>
      <c r="M3" s="15">
        <v>0.2337180891</v>
      </c>
      <c r="N3">
        <f t="shared" ref="N3:N17" si="0">(-0.0035)*L3 + 0.9376</f>
        <v>0.47731255560000002</v>
      </c>
    </row>
    <row r="4" spans="4:14" ht="14.25" customHeight="1" x14ac:dyDescent="0.2">
      <c r="D4" s="8" t="s">
        <v>12</v>
      </c>
      <c r="E4" s="9" t="s">
        <v>72</v>
      </c>
      <c r="G4">
        <v>16</v>
      </c>
      <c r="H4" t="s">
        <v>24</v>
      </c>
      <c r="I4" t="s">
        <v>25</v>
      </c>
      <c r="J4" s="12">
        <v>11.251955000000001</v>
      </c>
      <c r="K4" s="13">
        <v>101.97</v>
      </c>
      <c r="L4" s="14">
        <v>167.19101040000001</v>
      </c>
      <c r="M4" s="15">
        <v>0.42956441150000002</v>
      </c>
      <c r="N4">
        <f t="shared" si="0"/>
        <v>0.35243146359999999</v>
      </c>
    </row>
    <row r="5" spans="4:14" ht="14.25" customHeight="1" x14ac:dyDescent="0.2">
      <c r="D5" s="8" t="s">
        <v>13</v>
      </c>
      <c r="E5" s="9" t="s">
        <v>37</v>
      </c>
      <c r="G5">
        <v>16</v>
      </c>
      <c r="H5" t="s">
        <v>24</v>
      </c>
      <c r="I5" t="s">
        <v>25</v>
      </c>
      <c r="J5" s="12">
        <v>4.6748736839999996</v>
      </c>
      <c r="K5" s="13">
        <v>117.77</v>
      </c>
      <c r="L5" s="14">
        <v>69.463204809999993</v>
      </c>
      <c r="M5" s="15">
        <v>0.49612435760000001</v>
      </c>
      <c r="N5">
        <f t="shared" si="0"/>
        <v>0.694478783165</v>
      </c>
    </row>
    <row r="6" spans="4:14" ht="14.25" customHeight="1" x14ac:dyDescent="0.2">
      <c r="D6" s="8" t="s">
        <v>14</v>
      </c>
      <c r="E6" s="9" t="s">
        <v>15</v>
      </c>
      <c r="G6">
        <v>16</v>
      </c>
      <c r="H6" t="s">
        <v>24</v>
      </c>
      <c r="I6" t="s">
        <v>25</v>
      </c>
      <c r="J6" s="12">
        <v>9.0479199999999995</v>
      </c>
      <c r="K6" s="13">
        <v>112.42</v>
      </c>
      <c r="L6" s="14">
        <v>141.59499220000001</v>
      </c>
      <c r="M6" s="15">
        <v>0.47358665430000002</v>
      </c>
      <c r="N6">
        <f t="shared" si="0"/>
        <v>0.44201752729999993</v>
      </c>
    </row>
    <row r="7" spans="4:14" ht="14.25" customHeight="1" x14ac:dyDescent="0.2">
      <c r="D7" s="8" t="s">
        <v>16</v>
      </c>
      <c r="E7" s="9" t="s">
        <v>73</v>
      </c>
      <c r="G7">
        <v>16</v>
      </c>
      <c r="H7" t="s">
        <v>24</v>
      </c>
      <c r="I7" t="s">
        <v>25</v>
      </c>
      <c r="J7" s="12">
        <v>8.0668000000000006</v>
      </c>
      <c r="K7" s="13">
        <v>84.91</v>
      </c>
      <c r="L7" s="14">
        <v>126.2410016</v>
      </c>
      <c r="M7" s="15">
        <v>0.35769652029999999</v>
      </c>
      <c r="N7">
        <f t="shared" si="0"/>
        <v>0.49575649439999997</v>
      </c>
    </row>
    <row r="8" spans="4:14" ht="14.25" customHeight="1" x14ac:dyDescent="0.2">
      <c r="D8" s="8" t="s">
        <v>17</v>
      </c>
      <c r="E8" s="9" t="s">
        <v>53</v>
      </c>
      <c r="G8">
        <v>16</v>
      </c>
      <c r="H8" t="s">
        <v>24</v>
      </c>
      <c r="I8" t="s">
        <v>25</v>
      </c>
      <c r="J8" s="12">
        <v>9.0479199999999995</v>
      </c>
      <c r="K8" s="13">
        <v>151.97999999999999</v>
      </c>
      <c r="L8" s="14">
        <v>141.59499220000001</v>
      </c>
      <c r="M8" s="15">
        <v>0.64023927879999998</v>
      </c>
      <c r="N8">
        <f t="shared" si="0"/>
        <v>0.44201752729999993</v>
      </c>
    </row>
    <row r="9" spans="4:14" ht="14.25" customHeight="1" x14ac:dyDescent="0.2">
      <c r="D9" s="8" t="s">
        <v>18</v>
      </c>
      <c r="E9" s="9" t="s">
        <v>74</v>
      </c>
      <c r="G9">
        <v>16</v>
      </c>
      <c r="H9" t="s">
        <v>24</v>
      </c>
      <c r="I9" t="s">
        <v>25</v>
      </c>
      <c r="J9" s="12">
        <v>3.2566999999999999</v>
      </c>
      <c r="K9" s="13">
        <v>237.38</v>
      </c>
      <c r="L9" s="14">
        <v>50.96557121</v>
      </c>
      <c r="M9" s="15">
        <v>1</v>
      </c>
      <c r="N9">
        <f t="shared" si="0"/>
        <v>0.75922050076499992</v>
      </c>
    </row>
    <row r="10" spans="4:14" ht="14.25" customHeight="1" x14ac:dyDescent="0.25">
      <c r="D10" s="10" t="s">
        <v>19</v>
      </c>
      <c r="E10" s="11" t="s">
        <v>78</v>
      </c>
      <c r="G10">
        <v>16</v>
      </c>
      <c r="H10" t="s">
        <v>24</v>
      </c>
      <c r="I10" t="s">
        <v>25</v>
      </c>
      <c r="J10" s="12">
        <v>7.9458062500000004</v>
      </c>
      <c r="K10" s="13">
        <v>74.16</v>
      </c>
      <c r="L10" s="14">
        <v>161.17254059999999</v>
      </c>
      <c r="M10" s="15">
        <v>0.31241048110000003</v>
      </c>
      <c r="N10">
        <f t="shared" si="0"/>
        <v>0.37349610789999999</v>
      </c>
    </row>
    <row r="11" spans="4:14" ht="14.25" customHeight="1" x14ac:dyDescent="0.2">
      <c r="G11">
        <v>16</v>
      </c>
      <c r="H11" t="s">
        <v>24</v>
      </c>
      <c r="I11" t="s">
        <v>25</v>
      </c>
      <c r="J11" s="12">
        <v>7.3241062499999998</v>
      </c>
      <c r="K11" s="13">
        <v>37.119999999999997</v>
      </c>
      <c r="L11" s="14">
        <v>148.56199290000001</v>
      </c>
      <c r="M11" s="15">
        <v>0.15637374670000001</v>
      </c>
      <c r="N11">
        <f t="shared" si="0"/>
        <v>0.41763302484999998</v>
      </c>
    </row>
    <row r="12" spans="4:14" ht="14.25" customHeight="1" x14ac:dyDescent="0.2">
      <c r="G12">
        <v>16</v>
      </c>
      <c r="H12" t="s">
        <v>24</v>
      </c>
      <c r="I12" t="s">
        <v>25</v>
      </c>
      <c r="J12" s="12">
        <v>7.9458062500000004</v>
      </c>
      <c r="K12" s="13">
        <v>74</v>
      </c>
      <c r="L12" s="14">
        <v>161.17254059999999</v>
      </c>
      <c r="M12" s="15">
        <v>0.31173645630000002</v>
      </c>
      <c r="N12">
        <f t="shared" si="0"/>
        <v>0.37349610789999999</v>
      </c>
    </row>
    <row r="13" spans="4:14" ht="14.25" customHeight="1" x14ac:dyDescent="0.2">
      <c r="G13">
        <v>16</v>
      </c>
      <c r="H13" t="s">
        <v>24</v>
      </c>
      <c r="I13" t="s">
        <v>25</v>
      </c>
      <c r="J13" s="12">
        <v>2.84498125</v>
      </c>
      <c r="K13" s="13">
        <v>155.87</v>
      </c>
      <c r="L13" s="14">
        <v>57.707530429999998</v>
      </c>
      <c r="M13" s="15">
        <v>0.65662650600000005</v>
      </c>
      <c r="N13">
        <f t="shared" si="0"/>
        <v>0.73562364349499998</v>
      </c>
    </row>
    <row r="14" spans="4:14" ht="14.25" customHeight="1" x14ac:dyDescent="0.2">
      <c r="D14" s="28" t="s">
        <v>77</v>
      </c>
      <c r="G14">
        <v>16</v>
      </c>
      <c r="H14" t="s">
        <v>24</v>
      </c>
      <c r="I14" t="s">
        <v>25</v>
      </c>
      <c r="J14" s="12">
        <v>7.4407125000000001</v>
      </c>
      <c r="K14" s="13">
        <v>121.95</v>
      </c>
      <c r="L14" s="14">
        <v>149.1124749</v>
      </c>
      <c r="M14" s="15">
        <v>0.51373325469999997</v>
      </c>
      <c r="N14">
        <f t="shared" si="0"/>
        <v>0.41570633785</v>
      </c>
    </row>
    <row r="15" spans="4:14" ht="14.25" customHeight="1" x14ac:dyDescent="0.2">
      <c r="G15">
        <v>16</v>
      </c>
      <c r="H15" t="s">
        <v>24</v>
      </c>
      <c r="I15" t="s">
        <v>25</v>
      </c>
      <c r="J15" s="12">
        <v>6.0602999999999998</v>
      </c>
      <c r="K15" s="13">
        <v>103.34</v>
      </c>
      <c r="L15" s="14">
        <v>121.4488978</v>
      </c>
      <c r="M15" s="15">
        <v>0.43533574860000002</v>
      </c>
      <c r="N15">
        <f t="shared" si="0"/>
        <v>0.51252885770000001</v>
      </c>
    </row>
    <row r="16" spans="4:14" ht="14.25" customHeight="1" x14ac:dyDescent="0.2">
      <c r="G16">
        <v>16</v>
      </c>
      <c r="H16" t="s">
        <v>24</v>
      </c>
      <c r="I16" t="s">
        <v>25</v>
      </c>
      <c r="J16" s="12">
        <v>7.4407125000000001</v>
      </c>
      <c r="K16" s="13">
        <v>159.58000000000001</v>
      </c>
      <c r="L16" s="14">
        <v>149.1124749</v>
      </c>
      <c r="M16" s="15">
        <v>0.67225545539999998</v>
      </c>
      <c r="N16">
        <f t="shared" si="0"/>
        <v>0.41570633785</v>
      </c>
    </row>
    <row r="17" spans="4:14" ht="14.25" customHeight="1" x14ac:dyDescent="0.2">
      <c r="G17">
        <v>16</v>
      </c>
      <c r="H17" t="s">
        <v>24</v>
      </c>
      <c r="I17" t="s">
        <v>25</v>
      </c>
      <c r="J17" s="12">
        <v>2.4990333329999999</v>
      </c>
      <c r="K17" s="13">
        <v>198.85</v>
      </c>
      <c r="L17" s="14">
        <v>50.080828320000002</v>
      </c>
      <c r="M17" s="15">
        <v>0.83768640999999999</v>
      </c>
      <c r="N17">
        <f t="shared" si="0"/>
        <v>0.76231710088000004</v>
      </c>
    </row>
    <row r="18" spans="4:14" ht="14.25" customHeight="1" x14ac:dyDescent="0.2"/>
    <row r="19" spans="4:14" ht="14.25" customHeight="1" x14ac:dyDescent="0.2">
      <c r="J19" s="28" t="s">
        <v>76</v>
      </c>
      <c r="K19" s="19"/>
      <c r="L19" s="19"/>
    </row>
    <row r="20" spans="4:14" ht="14.25" customHeight="1" x14ac:dyDescent="0.2"/>
    <row r="21" spans="4:14" ht="14.25" customHeight="1" x14ac:dyDescent="0.2"/>
    <row r="22" spans="4:14" ht="14.25" customHeight="1" x14ac:dyDescent="0.2"/>
    <row r="23" spans="4:14" ht="14.25" customHeight="1" x14ac:dyDescent="0.2"/>
    <row r="24" spans="4:14" ht="14.25" customHeight="1" x14ac:dyDescent="0.2"/>
    <row r="25" spans="4:14" ht="14.25" customHeight="1" x14ac:dyDescent="0.2"/>
    <row r="26" spans="4:14" ht="14.25" customHeight="1" x14ac:dyDescent="0.2"/>
    <row r="27" spans="4:14" ht="14.25" customHeight="1" x14ac:dyDescent="0.2"/>
    <row r="28" spans="4:14" ht="14.25" customHeight="1" x14ac:dyDescent="0.2"/>
    <row r="29" spans="4:14" ht="14.25" customHeight="1" x14ac:dyDescent="0.2"/>
    <row r="30" spans="4:14" ht="14.25" customHeight="1" x14ac:dyDescent="0.2"/>
    <row r="31" spans="4:14" ht="14.25" customHeight="1" x14ac:dyDescent="0.2"/>
    <row r="32" spans="4:14" ht="14.25" customHeight="1" x14ac:dyDescent="0.2">
      <c r="D32" s="3"/>
      <c r="E32" s="3"/>
      <c r="J32" s="3"/>
      <c r="L32" s="3"/>
    </row>
    <row r="33" spans="10:11" ht="14.25" customHeight="1" x14ac:dyDescent="0.2">
      <c r="J33" s="3"/>
      <c r="K33" s="3"/>
    </row>
    <row r="34" spans="10:11" ht="14.25" customHeight="1" x14ac:dyDescent="0.2"/>
    <row r="35" spans="10:11" ht="14.25" customHeight="1" x14ac:dyDescent="0.2"/>
    <row r="36" spans="10:11" ht="14.25" customHeight="1" x14ac:dyDescent="0.2"/>
    <row r="37" spans="10:11" ht="14.25" customHeight="1" x14ac:dyDescent="0.2"/>
    <row r="38" spans="10:11" ht="14.25" customHeight="1" x14ac:dyDescent="0.2"/>
    <row r="39" spans="10:11" ht="14.25" customHeight="1" x14ac:dyDescent="0.2"/>
    <row r="40" spans="10:11" ht="14.25" customHeight="1" x14ac:dyDescent="0.2"/>
    <row r="41" spans="10:11" ht="14.25" customHeight="1" x14ac:dyDescent="0.2"/>
    <row r="42" spans="10:11" ht="14.25" customHeight="1" x14ac:dyDescent="0.2"/>
    <row r="43" spans="10:11" ht="14.25" customHeight="1" x14ac:dyDescent="0.2"/>
    <row r="44" spans="10:11" ht="14.25" customHeight="1" x14ac:dyDescent="0.2"/>
    <row r="45" spans="10:11" ht="14.25" customHeight="1" x14ac:dyDescent="0.2"/>
    <row r="46" spans="10:11" ht="14.25" customHeight="1" x14ac:dyDescent="0.2"/>
    <row r="47" spans="10:11" ht="14.25" customHeight="1" x14ac:dyDescent="0.2"/>
    <row r="48" spans="10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31AA6-DC04-0749-90F0-C3344E46DEB5}">
  <dimension ref="A1:AQ26"/>
  <sheetViews>
    <sheetView zoomScale="58" workbookViewId="0">
      <selection activeCell="C22" sqref="C22"/>
    </sheetView>
  </sheetViews>
  <sheetFormatPr baseColWidth="10" defaultColWidth="8.83203125" defaultRowHeight="15" x14ac:dyDescent="0.2"/>
  <cols>
    <col min="1" max="1" width="22.5" bestFit="1" customWidth="1"/>
    <col min="2" max="2" width="74.6640625" customWidth="1"/>
    <col min="6" max="6" width="21.33203125" bestFit="1" customWidth="1"/>
    <col min="7" max="7" width="19.1640625" bestFit="1" customWidth="1"/>
    <col min="8" max="8" width="17.83203125" bestFit="1" customWidth="1"/>
    <col min="32" max="32" width="15" customWidth="1"/>
    <col min="33" max="33" width="11.5" customWidth="1"/>
  </cols>
  <sheetData>
    <row r="1" spans="1:43" ht="48" x14ac:dyDescent="0.2">
      <c r="A1" t="s">
        <v>26</v>
      </c>
      <c r="B1" s="16" t="s">
        <v>27</v>
      </c>
    </row>
    <row r="2" spans="1:43" x14ac:dyDescent="0.2">
      <c r="A2" t="s">
        <v>20</v>
      </c>
      <c r="B2" t="s">
        <v>28</v>
      </c>
      <c r="F2" s="17" t="s">
        <v>29</v>
      </c>
      <c r="G2" s="18"/>
      <c r="H2" s="18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AF2" s="20" t="s">
        <v>30</v>
      </c>
    </row>
    <row r="3" spans="1:43" x14ac:dyDescent="0.2">
      <c r="A3" t="s">
        <v>31</v>
      </c>
      <c r="B3" t="s">
        <v>32</v>
      </c>
      <c r="F3" s="17" t="s">
        <v>33</v>
      </c>
      <c r="G3" s="18"/>
      <c r="H3" s="18"/>
      <c r="I3" s="19"/>
      <c r="J3" s="19"/>
      <c r="K3" s="19"/>
      <c r="L3" s="19"/>
      <c r="AF3" s="21" t="s">
        <v>34</v>
      </c>
    </row>
    <row r="4" spans="1:43" x14ac:dyDescent="0.2">
      <c r="A4" t="s">
        <v>21</v>
      </c>
      <c r="B4" t="s">
        <v>35</v>
      </c>
      <c r="G4" s="22"/>
      <c r="H4" s="22"/>
      <c r="AF4" s="21" t="s">
        <v>36</v>
      </c>
    </row>
    <row r="5" spans="1:43" x14ac:dyDescent="0.2">
      <c r="A5" t="s">
        <v>22</v>
      </c>
      <c r="B5" t="s">
        <v>37</v>
      </c>
      <c r="F5" s="17" t="s">
        <v>38</v>
      </c>
      <c r="G5" s="19"/>
      <c r="H5" s="19"/>
      <c r="AF5" s="21" t="s">
        <v>39</v>
      </c>
    </row>
    <row r="6" spans="1:43" x14ac:dyDescent="0.2">
      <c r="A6" t="s">
        <v>23</v>
      </c>
      <c r="B6" t="s">
        <v>40</v>
      </c>
      <c r="F6" s="17" t="s">
        <v>41</v>
      </c>
      <c r="G6" s="19"/>
      <c r="H6" s="19"/>
      <c r="N6" s="23" t="s">
        <v>42</v>
      </c>
      <c r="O6" s="24"/>
      <c r="P6" s="24"/>
      <c r="Q6" s="25"/>
    </row>
    <row r="7" spans="1:43" x14ac:dyDescent="0.2">
      <c r="A7" t="s">
        <v>43</v>
      </c>
      <c r="B7" t="s">
        <v>44</v>
      </c>
      <c r="AF7" s="19" t="s">
        <v>45</v>
      </c>
      <c r="AG7" s="19"/>
      <c r="AH7" s="19"/>
      <c r="AI7" s="19"/>
      <c r="AM7" s="19" t="s">
        <v>46</v>
      </c>
      <c r="AN7" s="19"/>
      <c r="AO7" s="19"/>
      <c r="AP7" s="19"/>
      <c r="AQ7" s="19"/>
    </row>
    <row r="8" spans="1:43" x14ac:dyDescent="0.2">
      <c r="A8" t="s">
        <v>47</v>
      </c>
      <c r="B8" t="s">
        <v>48</v>
      </c>
      <c r="F8" s="20" t="s">
        <v>49</v>
      </c>
      <c r="AF8" s="19" t="s">
        <v>50</v>
      </c>
      <c r="AG8" s="19"/>
      <c r="AH8" s="19"/>
      <c r="AI8" s="19"/>
      <c r="AJ8" s="19"/>
      <c r="AK8" s="19"/>
      <c r="AM8" s="19" t="s">
        <v>51</v>
      </c>
      <c r="AN8" s="19"/>
      <c r="AO8" s="19"/>
      <c r="AP8" s="19"/>
      <c r="AQ8" s="19"/>
    </row>
    <row r="9" spans="1:43" x14ac:dyDescent="0.2">
      <c r="A9" t="s">
        <v>52</v>
      </c>
      <c r="B9" t="s">
        <v>53</v>
      </c>
      <c r="AF9" s="19" t="s">
        <v>54</v>
      </c>
      <c r="AG9" s="19"/>
      <c r="AH9" s="19"/>
      <c r="AI9" s="19"/>
    </row>
    <row r="10" spans="1:43" x14ac:dyDescent="0.2">
      <c r="A10" t="s">
        <v>55</v>
      </c>
      <c r="F10" t="s">
        <v>56</v>
      </c>
      <c r="G10" t="s">
        <v>9</v>
      </c>
      <c r="H10" t="s">
        <v>53</v>
      </c>
      <c r="I10" t="s">
        <v>57</v>
      </c>
      <c r="J10" t="s">
        <v>58</v>
      </c>
      <c r="K10" t="s">
        <v>59</v>
      </c>
      <c r="N10" t="s">
        <v>59</v>
      </c>
      <c r="O10" t="s">
        <v>60</v>
      </c>
      <c r="P10" t="s">
        <v>61</v>
      </c>
      <c r="Q10" t="s">
        <v>62</v>
      </c>
      <c r="R10" t="s">
        <v>63</v>
      </c>
      <c r="AF10" s="26" t="s">
        <v>56</v>
      </c>
      <c r="AG10" s="26" t="s">
        <v>9</v>
      </c>
      <c r="AH10" s="26" t="s">
        <v>53</v>
      </c>
      <c r="AI10" s="26" t="s">
        <v>57</v>
      </c>
      <c r="AJ10" s="26" t="s">
        <v>58</v>
      </c>
      <c r="AK10" s="26" t="s">
        <v>59</v>
      </c>
      <c r="AL10" s="20" t="s">
        <v>56</v>
      </c>
      <c r="AM10" s="20" t="s">
        <v>9</v>
      </c>
      <c r="AN10" s="20" t="s">
        <v>53</v>
      </c>
      <c r="AO10" s="20" t="s">
        <v>57</v>
      </c>
      <c r="AP10" s="20" t="s">
        <v>58</v>
      </c>
      <c r="AQ10" s="20" t="s">
        <v>59</v>
      </c>
    </row>
    <row r="11" spans="1:43" x14ac:dyDescent="0.2">
      <c r="B11" t="s">
        <v>64</v>
      </c>
      <c r="F11" t="s">
        <v>65</v>
      </c>
      <c r="G11">
        <v>11.251954999999999</v>
      </c>
      <c r="H11">
        <v>97.8</v>
      </c>
      <c r="I11" t="s">
        <v>60</v>
      </c>
      <c r="J11">
        <v>6.73</v>
      </c>
      <c r="K11">
        <f>(G11/J11)*100</f>
        <v>167.19101040118869</v>
      </c>
      <c r="N11">
        <v>167.19101040118869</v>
      </c>
      <c r="O11">
        <v>97.8</v>
      </c>
      <c r="AF11" t="s">
        <v>65</v>
      </c>
      <c r="AG11">
        <v>11.251954999999999</v>
      </c>
      <c r="AH11">
        <v>97.8</v>
      </c>
      <c r="AI11" t="s">
        <v>60</v>
      </c>
      <c r="AJ11">
        <v>6.73</v>
      </c>
      <c r="AK11">
        <f>(AG11/AJ11)*100</f>
        <v>167.19101040118869</v>
      </c>
      <c r="AL11" t="s">
        <v>66</v>
      </c>
      <c r="AM11">
        <v>4.6748736842105272</v>
      </c>
      <c r="AN11">
        <v>117.77</v>
      </c>
      <c r="AO11" t="s">
        <v>60</v>
      </c>
      <c r="AP11">
        <v>6.73</v>
      </c>
      <c r="AQ11">
        <f>(AM11/AP11)*100</f>
        <v>69.463204817392679</v>
      </c>
    </row>
    <row r="12" spans="1:43" x14ac:dyDescent="0.2">
      <c r="F12" t="s">
        <v>67</v>
      </c>
      <c r="G12">
        <v>8.8506700000000027</v>
      </c>
      <c r="H12">
        <v>55.48</v>
      </c>
      <c r="I12" t="s">
        <v>60</v>
      </c>
      <c r="J12">
        <v>6.73</v>
      </c>
      <c r="K12">
        <f t="shared" ref="K12:K26" si="0">(G12/J12)*100</f>
        <v>131.5106983655275</v>
      </c>
      <c r="N12">
        <v>131.5106983655275</v>
      </c>
      <c r="O12">
        <v>55.48</v>
      </c>
      <c r="AF12" t="s">
        <v>67</v>
      </c>
      <c r="AG12">
        <v>8.8506700000000027</v>
      </c>
      <c r="AH12">
        <v>55.48</v>
      </c>
      <c r="AI12" t="s">
        <v>60</v>
      </c>
      <c r="AJ12">
        <v>6.73</v>
      </c>
      <c r="AK12">
        <f t="shared" ref="AK12:AK22" si="1">(AG12/AJ12)*100</f>
        <v>131.5106983655275</v>
      </c>
      <c r="AL12" t="s">
        <v>66</v>
      </c>
      <c r="AM12">
        <v>3.2566999999999995</v>
      </c>
      <c r="AN12">
        <v>237.38</v>
      </c>
      <c r="AO12" t="s">
        <v>68</v>
      </c>
      <c r="AP12">
        <v>6.39</v>
      </c>
      <c r="AQ12">
        <f>(AM12/AP12)*100</f>
        <v>50.965571205007819</v>
      </c>
    </row>
    <row r="13" spans="1:43" x14ac:dyDescent="0.2">
      <c r="F13" t="s">
        <v>69</v>
      </c>
      <c r="G13">
        <v>11.251954999999999</v>
      </c>
      <c r="H13">
        <v>101.97</v>
      </c>
      <c r="I13" t="s">
        <v>60</v>
      </c>
      <c r="J13">
        <v>6.73</v>
      </c>
      <c r="K13">
        <f t="shared" si="0"/>
        <v>167.19101040118869</v>
      </c>
      <c r="N13">
        <v>167.19101040118869</v>
      </c>
      <c r="O13">
        <v>101.97</v>
      </c>
      <c r="AF13" t="s">
        <v>69</v>
      </c>
      <c r="AG13">
        <v>11.251954999999999</v>
      </c>
      <c r="AH13">
        <v>101.97</v>
      </c>
      <c r="AI13" t="s">
        <v>60</v>
      </c>
      <c r="AJ13">
        <v>6.73</v>
      </c>
      <c r="AK13">
        <f t="shared" si="1"/>
        <v>167.19101040118869</v>
      </c>
      <c r="AL13" t="s">
        <v>66</v>
      </c>
      <c r="AM13">
        <v>2.8449812500000005</v>
      </c>
      <c r="AN13">
        <v>155.87</v>
      </c>
      <c r="AO13" t="s">
        <v>62</v>
      </c>
      <c r="AP13">
        <v>4.93</v>
      </c>
      <c r="AQ13">
        <f>(AM13/AP13)*100</f>
        <v>57.707530425963505</v>
      </c>
    </row>
    <row r="14" spans="1:43" x14ac:dyDescent="0.2">
      <c r="F14" t="s">
        <v>66</v>
      </c>
      <c r="G14">
        <v>4.6748736842105272</v>
      </c>
      <c r="H14">
        <v>117.77</v>
      </c>
      <c r="I14" t="s">
        <v>60</v>
      </c>
      <c r="J14">
        <v>6.73</v>
      </c>
      <c r="K14">
        <f t="shared" si="0"/>
        <v>69.463204817392679</v>
      </c>
      <c r="N14">
        <v>69.463204817392679</v>
      </c>
      <c r="O14">
        <v>117.77</v>
      </c>
      <c r="AF14" t="s">
        <v>65</v>
      </c>
      <c r="AG14">
        <v>9.0479199999999977</v>
      </c>
      <c r="AH14">
        <v>112.42</v>
      </c>
      <c r="AI14" t="s">
        <v>68</v>
      </c>
      <c r="AJ14">
        <v>6.39</v>
      </c>
      <c r="AK14">
        <f t="shared" si="1"/>
        <v>141.59499217527383</v>
      </c>
      <c r="AL14" t="s">
        <v>66</v>
      </c>
      <c r="AM14">
        <v>2.4990333333333337</v>
      </c>
      <c r="AN14" s="27">
        <v>198.85</v>
      </c>
      <c r="AO14" t="s">
        <v>63</v>
      </c>
      <c r="AP14">
        <v>4.99</v>
      </c>
      <c r="AQ14">
        <f>(AM14/AP14)*100</f>
        <v>50.080828323313298</v>
      </c>
    </row>
    <row r="15" spans="1:43" x14ac:dyDescent="0.2">
      <c r="F15" t="s">
        <v>65</v>
      </c>
      <c r="G15">
        <v>9.0479199999999977</v>
      </c>
      <c r="H15">
        <v>112.42</v>
      </c>
      <c r="I15" t="s">
        <v>68</v>
      </c>
      <c r="J15">
        <v>6.39</v>
      </c>
      <c r="K15">
        <f t="shared" si="0"/>
        <v>141.59499217527383</v>
      </c>
      <c r="N15">
        <v>141.59499217527383</v>
      </c>
      <c r="P15">
        <v>112.42</v>
      </c>
      <c r="AF15" t="s">
        <v>67</v>
      </c>
      <c r="AG15">
        <v>8.0668000000000006</v>
      </c>
      <c r="AH15">
        <v>84.91</v>
      </c>
      <c r="AI15" t="s">
        <v>68</v>
      </c>
      <c r="AJ15">
        <v>6.39</v>
      </c>
      <c r="AK15">
        <f t="shared" si="1"/>
        <v>126.24100156494524</v>
      </c>
      <c r="AM15" s="22" t="s">
        <v>70</v>
      </c>
      <c r="AN15">
        <f>AVERAGE(AN11:AN14)</f>
        <v>177.4675</v>
      </c>
    </row>
    <row r="16" spans="1:43" x14ac:dyDescent="0.2">
      <c r="F16" t="s">
        <v>67</v>
      </c>
      <c r="G16">
        <v>8.0668000000000006</v>
      </c>
      <c r="H16">
        <v>84.91</v>
      </c>
      <c r="I16" t="s">
        <v>68</v>
      </c>
      <c r="J16">
        <v>6.39</v>
      </c>
      <c r="K16">
        <f t="shared" si="0"/>
        <v>126.24100156494524</v>
      </c>
      <c r="N16">
        <v>126.24100156494524</v>
      </c>
      <c r="P16">
        <v>84.91</v>
      </c>
      <c r="AF16" t="s">
        <v>69</v>
      </c>
      <c r="AG16">
        <v>9.0479199999999977</v>
      </c>
      <c r="AH16">
        <v>151.97999999999999</v>
      </c>
      <c r="AI16" t="s">
        <v>68</v>
      </c>
      <c r="AJ16">
        <v>6.39</v>
      </c>
      <c r="AK16">
        <f t="shared" si="1"/>
        <v>141.59499217527383</v>
      </c>
    </row>
    <row r="17" spans="6:37" x14ac:dyDescent="0.2">
      <c r="F17" t="s">
        <v>69</v>
      </c>
      <c r="G17">
        <v>9.0479199999999977</v>
      </c>
      <c r="H17">
        <v>151.97999999999999</v>
      </c>
      <c r="I17" t="s">
        <v>68</v>
      </c>
      <c r="J17">
        <v>6.39</v>
      </c>
      <c r="K17">
        <f t="shared" si="0"/>
        <v>141.59499217527383</v>
      </c>
      <c r="N17">
        <v>141.59499217527383</v>
      </c>
      <c r="P17">
        <v>151.97999999999999</v>
      </c>
      <c r="AF17" t="s">
        <v>65</v>
      </c>
      <c r="AG17">
        <v>7.9458062500000013</v>
      </c>
      <c r="AH17">
        <v>74.16</v>
      </c>
      <c r="AI17" t="s">
        <v>62</v>
      </c>
      <c r="AJ17">
        <v>4.93</v>
      </c>
      <c r="AK17">
        <f t="shared" si="1"/>
        <v>161.17254056795136</v>
      </c>
    </row>
    <row r="18" spans="6:37" x14ac:dyDescent="0.2">
      <c r="F18" t="s">
        <v>66</v>
      </c>
      <c r="G18">
        <v>3.2566999999999995</v>
      </c>
      <c r="H18">
        <v>237.38</v>
      </c>
      <c r="I18" t="s">
        <v>68</v>
      </c>
      <c r="J18">
        <v>6.39</v>
      </c>
      <c r="K18">
        <f t="shared" si="0"/>
        <v>50.965571205007819</v>
      </c>
      <c r="N18">
        <v>50.965571205007819</v>
      </c>
      <c r="P18">
        <v>237.38</v>
      </c>
      <c r="AF18" t="s">
        <v>67</v>
      </c>
      <c r="AG18">
        <v>7.3241062499999989</v>
      </c>
      <c r="AH18">
        <v>37.119999999999997</v>
      </c>
      <c r="AI18" t="s">
        <v>62</v>
      </c>
      <c r="AJ18">
        <v>4.93</v>
      </c>
      <c r="AK18">
        <f t="shared" si="1"/>
        <v>148.56199290060849</v>
      </c>
    </row>
    <row r="19" spans="6:37" x14ac:dyDescent="0.2">
      <c r="F19" t="s">
        <v>65</v>
      </c>
      <c r="G19">
        <v>7.9458062500000013</v>
      </c>
      <c r="H19">
        <v>74.16</v>
      </c>
      <c r="I19" t="s">
        <v>62</v>
      </c>
      <c r="J19">
        <v>4.93</v>
      </c>
      <c r="K19">
        <f t="shared" si="0"/>
        <v>161.17254056795136</v>
      </c>
      <c r="N19">
        <v>161.17254056795136</v>
      </c>
      <c r="Q19">
        <v>74.16</v>
      </c>
      <c r="AF19" t="s">
        <v>69</v>
      </c>
      <c r="AG19">
        <v>7.9458062500000013</v>
      </c>
      <c r="AH19">
        <v>74</v>
      </c>
      <c r="AI19" t="s">
        <v>62</v>
      </c>
      <c r="AJ19">
        <v>4.93</v>
      </c>
      <c r="AK19">
        <f t="shared" si="1"/>
        <v>161.17254056795136</v>
      </c>
    </row>
    <row r="20" spans="6:37" x14ac:dyDescent="0.2">
      <c r="F20" t="s">
        <v>67</v>
      </c>
      <c r="G20">
        <v>7.3241062499999989</v>
      </c>
      <c r="H20">
        <v>37.119999999999997</v>
      </c>
      <c r="I20" t="s">
        <v>62</v>
      </c>
      <c r="J20">
        <v>4.93</v>
      </c>
      <c r="K20">
        <f t="shared" si="0"/>
        <v>148.56199290060849</v>
      </c>
      <c r="N20">
        <v>148.56199290060849</v>
      </c>
      <c r="Q20">
        <v>37.119999999999997</v>
      </c>
      <c r="AF20" t="s">
        <v>65</v>
      </c>
      <c r="AG20">
        <v>7.4407124999999992</v>
      </c>
      <c r="AH20">
        <v>121.95</v>
      </c>
      <c r="AI20" t="s">
        <v>63</v>
      </c>
      <c r="AJ20">
        <v>4.99</v>
      </c>
      <c r="AK20">
        <f t="shared" si="1"/>
        <v>149.11247494989979</v>
      </c>
    </row>
    <row r="21" spans="6:37" x14ac:dyDescent="0.2">
      <c r="F21" t="s">
        <v>69</v>
      </c>
      <c r="G21">
        <v>7.9458062500000013</v>
      </c>
      <c r="H21">
        <v>74</v>
      </c>
      <c r="I21" t="s">
        <v>62</v>
      </c>
      <c r="J21">
        <v>4.93</v>
      </c>
      <c r="K21">
        <f t="shared" si="0"/>
        <v>161.17254056795136</v>
      </c>
      <c r="N21">
        <v>161.17254056795136</v>
      </c>
      <c r="Q21">
        <v>74</v>
      </c>
      <c r="AF21" t="s">
        <v>67</v>
      </c>
      <c r="AG21">
        <v>6.0603000000000007</v>
      </c>
      <c r="AH21">
        <v>103.34</v>
      </c>
      <c r="AI21" t="s">
        <v>63</v>
      </c>
      <c r="AJ21">
        <v>4.99</v>
      </c>
      <c r="AK21">
        <f t="shared" si="1"/>
        <v>121.44889779559118</v>
      </c>
    </row>
    <row r="22" spans="6:37" x14ac:dyDescent="0.2">
      <c r="F22" t="s">
        <v>66</v>
      </c>
      <c r="G22">
        <v>2.8449812500000005</v>
      </c>
      <c r="H22">
        <v>155.87</v>
      </c>
      <c r="I22" t="s">
        <v>62</v>
      </c>
      <c r="J22">
        <v>4.93</v>
      </c>
      <c r="K22">
        <f t="shared" si="0"/>
        <v>57.707530425963505</v>
      </c>
      <c r="N22">
        <v>57.707530425963505</v>
      </c>
      <c r="Q22">
        <v>155.87</v>
      </c>
      <c r="AF22" t="s">
        <v>69</v>
      </c>
      <c r="AG22">
        <v>7.4407124999999992</v>
      </c>
      <c r="AH22" s="27">
        <v>159.58000000000001</v>
      </c>
      <c r="AI22" t="s">
        <v>63</v>
      </c>
      <c r="AJ22">
        <v>4.99</v>
      </c>
      <c r="AK22">
        <f t="shared" si="1"/>
        <v>149.11247494989979</v>
      </c>
    </row>
    <row r="23" spans="6:37" x14ac:dyDescent="0.2">
      <c r="F23" t="s">
        <v>65</v>
      </c>
      <c r="G23">
        <v>7.4407124999999992</v>
      </c>
      <c r="H23">
        <v>121.95</v>
      </c>
      <c r="I23" t="s">
        <v>63</v>
      </c>
      <c r="J23">
        <v>4.99</v>
      </c>
      <c r="K23">
        <f t="shared" si="0"/>
        <v>149.11247494989979</v>
      </c>
      <c r="N23">
        <v>149.11247494989979</v>
      </c>
      <c r="R23">
        <v>121.95</v>
      </c>
      <c r="AG23" s="22" t="s">
        <v>70</v>
      </c>
      <c r="AH23">
        <f>AVERAGE(AH11:AH22)</f>
        <v>97.892499999999998</v>
      </c>
    </row>
    <row r="24" spans="6:37" x14ac:dyDescent="0.2">
      <c r="F24" t="s">
        <v>67</v>
      </c>
      <c r="G24">
        <v>6.0603000000000007</v>
      </c>
      <c r="H24">
        <v>103.34</v>
      </c>
      <c r="I24" t="s">
        <v>63</v>
      </c>
      <c r="J24">
        <v>4.99</v>
      </c>
      <c r="K24">
        <f t="shared" si="0"/>
        <v>121.44889779559118</v>
      </c>
      <c r="N24">
        <v>121.44889779559118</v>
      </c>
      <c r="R24">
        <v>103.34</v>
      </c>
    </row>
    <row r="25" spans="6:37" x14ac:dyDescent="0.2">
      <c r="F25" t="s">
        <v>69</v>
      </c>
      <c r="G25">
        <v>7.4407124999999992</v>
      </c>
      <c r="H25">
        <v>159.58000000000001</v>
      </c>
      <c r="I25" t="s">
        <v>63</v>
      </c>
      <c r="J25">
        <v>4.99</v>
      </c>
      <c r="K25">
        <f t="shared" si="0"/>
        <v>149.11247494989979</v>
      </c>
      <c r="N25">
        <v>149.11247494989979</v>
      </c>
      <c r="R25">
        <v>159.58000000000001</v>
      </c>
    </row>
    <row r="26" spans="6:37" x14ac:dyDescent="0.2">
      <c r="F26" t="s">
        <v>66</v>
      </c>
      <c r="G26">
        <v>2.4990333333333337</v>
      </c>
      <c r="H26">
        <v>198.85</v>
      </c>
      <c r="I26" t="s">
        <v>63</v>
      </c>
      <c r="J26">
        <v>4.99</v>
      </c>
      <c r="K26">
        <f t="shared" si="0"/>
        <v>50.080828323313298</v>
      </c>
      <c r="N26">
        <v>50.080828323313298</v>
      </c>
      <c r="R26">
        <v>198.85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